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調査票４－１" sheetId="1" r:id="rId1"/>
    <sheet name="調査票４－２" sheetId="2" r:id="rId2"/>
    <sheet name="調査表４－３ " sheetId="3" r:id="rId3"/>
    <sheet name="調査票４－４" sheetId="4" r:id="rId4"/>
  </sheets>
  <definedNames>
    <definedName name="_xlnm.Print_Area" localSheetId="3">'調査票４－４'!$A$1:$AA$35</definedName>
    <definedName name="_xlnm.Print_Area" localSheetId="2">'調査表４－３ '!$A$1:$S$27</definedName>
    <definedName name="_xlnm.Print_Titles" localSheetId="0">'調査票４－１'!$4:$6</definedName>
    <definedName name="_xlnm.Print_Titles" localSheetId="1">'調査票４－２'!$4:$6</definedName>
    <definedName name="_xlnm.Print_Titles" localSheetId="3">'調査票４－４'!$7:$9</definedName>
    <definedName name="_xlnm.Print_Titles" localSheetId="2">'調査表４－３ '!$4:$5</definedName>
  </definedNames>
  <calcPr fullCalcOnLoad="1"/>
</workbook>
</file>

<file path=xl/sharedStrings.xml><?xml version="1.0" encoding="utf-8"?>
<sst xmlns="http://schemas.openxmlformats.org/spreadsheetml/2006/main" count="364" uniqueCount="176">
  <si>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</si>
  <si>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</si>
  <si>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</si>
  <si>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</si>
  <si>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</si>
  <si>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</si>
  <si>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</si>
  <si>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</si>
  <si>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</si>
  <si>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</si>
  <si>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</si>
  <si>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</si>
  <si>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</si>
  <si>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</si>
  <si>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</si>
  <si>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</si>
  <si>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</si>
  <si>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</si>
  <si>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</si>
  <si>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</si>
  <si>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</si>
  <si>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</si>
  <si>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</si>
  <si>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</si>
  <si>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</si>
  <si>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</si>
  <si>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</si>
  <si>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</si>
  <si>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</si>
  <si>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</si>
  <si>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</si>
  <si>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</si>
  <si>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</si>
  <si>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</si>
  <si>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</si>
  <si>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</si>
  <si>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</si>
  <si>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</si>
  <si>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</si>
  <si>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</si>
  <si>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</si>
  <si>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</si>
  <si>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</si>
  <si>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</si>
  <si>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</si>
  <si>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</si>
  <si>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</si>
  <si>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</si>
  <si>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</si>
  <si>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</si>
  <si>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</si>
  <si>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</si>
  <si>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</si>
  <si>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</si>
  <si>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</si>
  <si>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</si>
  <si>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</si>
  <si>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</si>
  <si>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</si>
  <si>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</si>
  <si>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</si>
  <si>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</si>
  <si>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</si>
  <si>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</si>
  <si>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</si>
  <si>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</si>
  <si>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</si>
  <si>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</si>
  <si>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</si>
  <si>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</si>
  <si>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</si>
  <si>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</si>
  <si>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</si>
  <si>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</si>
  <si>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</si>
  <si>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</si>
  <si>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</si>
  <si>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</si>
  <si>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</si>
  <si>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政策推進課</t>
  </si>
  <si>
    <t>平成27年度</t>
  </si>
  <si>
    <t>民生こども課</t>
  </si>
  <si>
    <t>平成29年</t>
  </si>
  <si>
    <t>住民課</t>
  </si>
  <si>
    <t>伊予市男女共同参画基本計画　</t>
  </si>
  <si>
    <t>愛媛県</t>
  </si>
  <si>
    <t>社会教育課</t>
  </si>
  <si>
    <t>男女共同参画計画・まさき</t>
  </si>
  <si>
    <t>企画財政課</t>
  </si>
  <si>
    <t>市民参画まちづくり課</t>
  </si>
  <si>
    <t>松山市男女共同参画推進条例</t>
  </si>
  <si>
    <t>松山市男女共同参画基本計画</t>
  </si>
  <si>
    <t>平成22年度</t>
  </si>
  <si>
    <t>企画調整課</t>
  </si>
  <si>
    <t>大洲市男女共同参画推進条例</t>
  </si>
  <si>
    <t>大洲市男女共同参画推進計画</t>
  </si>
  <si>
    <t>総務課　</t>
  </si>
  <si>
    <t>宇和島市男女共同参画推進条例</t>
  </si>
  <si>
    <t>宇和島市男女共同参画基本計画</t>
  </si>
  <si>
    <t>総務課</t>
  </si>
  <si>
    <t>新居浜市男女共同参画推進条例</t>
  </si>
  <si>
    <t>新居浜市男女共同参画計画</t>
  </si>
  <si>
    <t>鬼北町男女共同参画推進条例</t>
  </si>
  <si>
    <t>男女共同参画推進室</t>
  </si>
  <si>
    <t>今治市男女共同参画推進条例</t>
  </si>
  <si>
    <t>平成21年度</t>
  </si>
  <si>
    <t>八幡浜市男女共同参画計画</t>
  </si>
  <si>
    <t>東温市男女共同参画計画</t>
  </si>
  <si>
    <t>企画財務課</t>
  </si>
  <si>
    <t>男女共同政策室</t>
  </si>
  <si>
    <t>住民福祉課　</t>
  </si>
  <si>
    <t>平成25年3月</t>
  </si>
  <si>
    <t>平成23年3月</t>
  </si>
  <si>
    <t>平成28年3月</t>
  </si>
  <si>
    <t>平成29年3月</t>
  </si>
  <si>
    <t>平成23年度</t>
  </si>
  <si>
    <t>男女共同参画課</t>
  </si>
  <si>
    <t>企画課</t>
  </si>
  <si>
    <t>社会福祉課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</si>
  <si>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</si>
  <si>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</si>
  <si>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</si>
  <si>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</si>
  <si>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</si>
  <si>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</si>
  <si>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</si>
  <si>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</si>
  <si>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</si>
  <si>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</si>
  <si>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</si>
  <si>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</si>
  <si>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</si>
  <si>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</si>
  <si>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</si>
  <si>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</si>
  <si>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</si>
  <si>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</si>
  <si>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</si>
  <si>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</si>
  <si>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</si>
  <si>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</si>
  <si>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</si>
  <si>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</si>
  <si>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平成21年3月</t>
  </si>
  <si>
    <t>平成24年度</t>
  </si>
  <si>
    <t>男女共同参画都市
（女と男ともにいきいき新居浜宣言）</t>
  </si>
  <si>
    <t>松山市男女共同参画推進センター</t>
  </si>
  <si>
    <t>コムズ</t>
  </si>
  <si>
    <t>790-0003</t>
  </si>
  <si>
    <t>愛媛県松山市三番町6丁目4番地20</t>
  </si>
  <si>
    <t>089-943-5776</t>
  </si>
  <si>
    <t>○</t>
  </si>
  <si>
    <t>新居浜市立女性総合センター</t>
  </si>
  <si>
    <t>新居浜ウイメンズプラザ</t>
  </si>
  <si>
    <t>792-0811</t>
  </si>
  <si>
    <t>新居浜市庄内町四丁目４番１９号</t>
  </si>
  <si>
    <t>0897-37-1700</t>
  </si>
  <si>
    <t>○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</si>
  <si>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</si>
  <si>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</si>
  <si>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</si>
  <si>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</si>
  <si>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</si>
  <si>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平成17年度～22年度</t>
  </si>
  <si>
    <t>平成15年度～21年度</t>
  </si>
  <si>
    <t>平成20年度～24年度</t>
  </si>
  <si>
    <t>平成19年度～28年度</t>
  </si>
  <si>
    <t>平成13年度～22年度</t>
  </si>
  <si>
    <t>平成18年度～27年度</t>
  </si>
  <si>
    <t>平成15年度～24年度</t>
  </si>
  <si>
    <t>今治市男女共同参画計画
～いきいき女・男(ひと)プラン～</t>
  </si>
  <si>
    <t>西条市男女共同参画計画
（わたしを活かす・地域をいかす）</t>
  </si>
  <si>
    <t>西予市男女共同参画基本計画
～いい関係　いい輪が広がる　いいまち西予～</t>
  </si>
  <si>
    <t>愛南町男女共同参画推進計画
-あいなんパートナープラン２０１５-</t>
  </si>
  <si>
    <t>http://www.city.niihama.lg.jp/soshiki/detail.php?lif_id=6007</t>
  </si>
  <si>
    <t>http://www.coms.or.jp/index.htm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</si>
</sst>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9" xfId="0" applyFill="1" applyBorder="1" applyAlignment="1">
      <alignment/>
    </xf>
    <xf numFmtId="0" fontId="10" fillId="0" borderId="0" xfId="0" applyFont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32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4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4" fillId="2" borderId="42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44" xfId="0" applyFont="1" applyFill="1" applyBorder="1" applyAlignment="1">
      <alignment vertical="top" wrapText="1"/>
    </xf>
    <xf numFmtId="0" fontId="4" fillId="2" borderId="4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 horizontal="right"/>
    </xf>
    <xf numFmtId="187" fontId="2" fillId="2" borderId="1" xfId="0" applyNumberFormat="1" applyFont="1" applyFill="1" applyBorder="1" applyAlignment="1">
      <alignment/>
    </xf>
    <xf numFmtId="187" fontId="2" fillId="5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16" xfId="0" applyNumberFormat="1" applyFont="1" applyFill="1" applyBorder="1" applyAlignment="1">
      <alignment/>
    </xf>
    <xf numFmtId="187" fontId="2" fillId="2" borderId="18" xfId="0" applyNumberFormat="1" applyFont="1" applyFill="1" applyBorder="1" applyAlignment="1">
      <alignment/>
    </xf>
    <xf numFmtId="187" fontId="2" fillId="2" borderId="20" xfId="0" applyNumberFormat="1" applyFont="1" applyFill="1" applyBorder="1" applyAlignment="1">
      <alignment/>
    </xf>
    <xf numFmtId="187" fontId="2" fillId="3" borderId="25" xfId="0" applyNumberFormat="1" applyFont="1" applyFill="1" applyBorder="1" applyAlignment="1">
      <alignment/>
    </xf>
    <xf numFmtId="187" fontId="2" fillId="2" borderId="42" xfId="0" applyNumberFormat="1" applyFont="1" applyFill="1" applyBorder="1" applyAlignment="1">
      <alignment/>
    </xf>
    <xf numFmtId="187" fontId="2" fillId="0" borderId="42" xfId="0" applyNumberFormat="1" applyFont="1" applyFill="1" applyBorder="1" applyAlignment="1">
      <alignment/>
    </xf>
    <xf numFmtId="187" fontId="2" fillId="2" borderId="45" xfId="0" applyNumberFormat="1" applyFont="1" applyFill="1" applyBorder="1" applyAlignment="1">
      <alignment/>
    </xf>
    <xf numFmtId="187" fontId="2" fillId="6" borderId="46" xfId="0" applyNumberFormat="1" applyFont="1" applyFill="1" applyBorder="1" applyAlignment="1">
      <alignment/>
    </xf>
    <xf numFmtId="187" fontId="2" fillId="3" borderId="46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15" xfId="0" applyNumberFormat="1" applyFont="1" applyFill="1" applyBorder="1" applyAlignment="1">
      <alignment/>
    </xf>
    <xf numFmtId="187" fontId="2" fillId="2" borderId="17" xfId="0" applyNumberFormat="1" applyFont="1" applyFill="1" applyBorder="1" applyAlignment="1">
      <alignment/>
    </xf>
    <xf numFmtId="187" fontId="2" fillId="2" borderId="19" xfId="0" applyNumberFormat="1" applyFont="1" applyFill="1" applyBorder="1" applyAlignment="1">
      <alignment/>
    </xf>
    <xf numFmtId="187" fontId="2" fillId="3" borderId="7" xfId="0" applyNumberFormat="1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179" fontId="2" fillId="3" borderId="1" xfId="0" applyNumberFormat="1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79" fontId="2" fillId="3" borderId="4" xfId="0" applyNumberFormat="1" applyFont="1" applyFill="1" applyBorder="1" applyAlignment="1">
      <alignment vertical="top"/>
    </xf>
    <xf numFmtId="186" fontId="2" fillId="0" borderId="1" xfId="0" applyNumberFormat="1" applyFont="1" applyBorder="1" applyAlignment="1">
      <alignment vertical="top"/>
    </xf>
    <xf numFmtId="186" fontId="2" fillId="0" borderId="4" xfId="0" applyNumberFormat="1" applyFont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2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/>
    </xf>
    <xf numFmtId="186" fontId="2" fillId="3" borderId="9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3" borderId="25" xfId="0" applyNumberFormat="1" applyFont="1" applyFill="1" applyBorder="1" applyAlignment="1">
      <alignment/>
    </xf>
    <xf numFmtId="187" fontId="2" fillId="3" borderId="32" xfId="0" applyNumberFormat="1" applyFont="1" applyFill="1" applyBorder="1" applyAlignment="1">
      <alignment/>
    </xf>
    <xf numFmtId="187" fontId="2" fillId="2" borderId="47" xfId="0" applyNumberFormat="1" applyFont="1" applyFill="1" applyBorder="1" applyAlignment="1">
      <alignment vertical="top"/>
    </xf>
    <xf numFmtId="187" fontId="2" fillId="2" borderId="2" xfId="0" applyNumberFormat="1" applyFont="1" applyFill="1" applyBorder="1" applyAlignment="1">
      <alignment vertical="top"/>
    </xf>
    <xf numFmtId="0" fontId="2" fillId="0" borderId="3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4" fillId="2" borderId="4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86" fontId="0" fillId="2" borderId="8" xfId="0" applyNumberFormat="1" applyFont="1" applyFill="1" applyBorder="1" applyAlignment="1">
      <alignment/>
    </xf>
    <xf numFmtId="0" fontId="2" fillId="2" borderId="4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horizontal="right" vertical="top"/>
    </xf>
    <xf numFmtId="186" fontId="2" fillId="2" borderId="4" xfId="0" applyNumberFormat="1" applyFont="1" applyFill="1" applyBorder="1" applyAlignment="1">
      <alignment vertical="top"/>
    </xf>
    <xf numFmtId="0" fontId="4" fillId="2" borderId="4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3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57" fontId="2" fillId="2" borderId="3" xfId="0" applyNumberFormat="1" applyFont="1" applyFill="1" applyBorder="1" applyAlignment="1">
      <alignment horizontal="center" vertical="top"/>
    </xf>
    <xf numFmtId="0" fontId="8" fillId="0" borderId="4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179" fontId="2" fillId="3" borderId="10" xfId="0" applyNumberFormat="1" applyFont="1" applyFill="1" applyBorder="1" applyAlignment="1">
      <alignment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 textRotation="255" wrapText="1"/>
    </xf>
    <xf numFmtId="0" fontId="2" fillId="0" borderId="13" xfId="0" applyFont="1" applyBorder="1" applyAlignment="1">
      <alignment horizontal="center" textRotation="255" wrapText="1"/>
    </xf>
    <xf numFmtId="0" fontId="2" fillId="0" borderId="11" xfId="0" applyFont="1" applyBorder="1" applyAlignment="1">
      <alignment horizontal="center" textRotation="255" wrapText="1"/>
    </xf>
    <xf numFmtId="0" fontId="2" fillId="2" borderId="52" xfId="0" applyFont="1" applyFill="1" applyBorder="1" applyAlignment="1">
      <alignment horizontal="center" textRotation="255" shrinkToFit="1"/>
    </xf>
    <xf numFmtId="0" fontId="2" fillId="2" borderId="42" xfId="0" applyFont="1" applyFill="1" applyBorder="1" applyAlignment="1">
      <alignment horizontal="center" textRotation="255" shrinkToFit="1"/>
    </xf>
    <xf numFmtId="0" fontId="2" fillId="2" borderId="53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54" xfId="0" applyFont="1" applyBorder="1" applyAlignment="1">
      <alignment horizontal="center" textRotation="255" wrapText="1"/>
    </xf>
    <xf numFmtId="0" fontId="2" fillId="0" borderId="30" xfId="0" applyFont="1" applyBorder="1" applyAlignment="1">
      <alignment horizontal="center" textRotation="255" wrapText="1"/>
    </xf>
    <xf numFmtId="0" fontId="2" fillId="0" borderId="34" xfId="0" applyFont="1" applyBorder="1" applyAlignment="1">
      <alignment horizontal="center" textRotation="255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textRotation="255" wrapText="1"/>
    </xf>
    <xf numFmtId="0" fontId="0" fillId="0" borderId="30" xfId="0" applyBorder="1" applyAlignment="1">
      <alignment horizontal="center" textRotation="255" wrapText="1"/>
    </xf>
    <xf numFmtId="0" fontId="0" fillId="0" borderId="34" xfId="0" applyBorder="1" applyAlignment="1">
      <alignment horizontal="center" textRotation="255" wrapText="1"/>
    </xf>
    <xf numFmtId="0" fontId="2" fillId="2" borderId="51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textRotation="255" wrapText="1"/>
    </xf>
    <xf numFmtId="0" fontId="2" fillId="2" borderId="11" xfId="0" applyFont="1" applyFill="1" applyBorder="1" applyAlignment="1">
      <alignment horizontal="center" textRotation="255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textRotation="255" wrapText="1"/>
    </xf>
    <xf numFmtId="0" fontId="2" fillId="2" borderId="56" xfId="0" applyFont="1" applyFill="1" applyBorder="1" applyAlignment="1">
      <alignment horizontal="center" textRotation="255" wrapText="1"/>
    </xf>
    <xf numFmtId="0" fontId="2" fillId="2" borderId="33" xfId="0" applyFont="1" applyFill="1" applyBorder="1" applyAlignment="1">
      <alignment horizontal="center" textRotation="255" wrapText="1"/>
    </xf>
    <xf numFmtId="0" fontId="2" fillId="2" borderId="54" xfId="0" applyFont="1" applyFill="1" applyBorder="1" applyAlignment="1">
      <alignment horizontal="center" textRotation="255" shrinkToFit="1"/>
    </xf>
    <xf numFmtId="0" fontId="2" fillId="2" borderId="30" xfId="0" applyFont="1" applyFill="1" applyBorder="1" applyAlignment="1">
      <alignment horizontal="center" textRotation="255" shrinkToFit="1"/>
    </xf>
    <xf numFmtId="0" fontId="2" fillId="2" borderId="34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4" fillId="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 wrapText="1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2" fillId="2" borderId="51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54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5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2" borderId="6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" fillId="0" borderId="51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11" xfId="0" applyFont="1" applyBorder="1" applyAlignment="1">
      <alignment horizontal="center" textRotation="255"/>
    </xf>
    <xf numFmtId="0" fontId="2" fillId="0" borderId="30" xfId="0" applyFont="1" applyBorder="1" applyAlignment="1">
      <alignment horizontal="center" textRotation="255"/>
    </xf>
    <xf numFmtId="0" fontId="2" fillId="0" borderId="34" xfId="0" applyFont="1" applyBorder="1" applyAlignment="1">
      <alignment horizontal="center" textRotation="255"/>
    </xf>
    <xf numFmtId="0" fontId="2" fillId="2" borderId="44" xfId="0" applyFont="1" applyFill="1" applyBorder="1" applyAlignment="1">
      <alignment vertical="center" textRotation="255"/>
    </xf>
    <xf numFmtId="0" fontId="2" fillId="2" borderId="33" xfId="0" applyFont="1" applyFill="1" applyBorder="1" applyAlignment="1">
      <alignment vertical="center" textRotation="255"/>
    </xf>
    <xf numFmtId="0" fontId="2" fillId="2" borderId="44" xfId="0" applyFont="1" applyFill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/>
    </xf>
    <xf numFmtId="0" fontId="2" fillId="0" borderId="44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2" borderId="61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" fillId="2" borderId="63" xfId="0" applyFont="1" applyFill="1" applyBorder="1" applyAlignment="1">
      <alignment vertical="center" textRotation="255" wrapText="1"/>
    </xf>
    <xf numFmtId="0" fontId="4" fillId="2" borderId="12" xfId="0" applyFont="1" applyFill="1" applyBorder="1" applyAlignment="1">
      <alignment vertical="center" textRotation="255" wrapText="1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63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/>
    </xf>
    <xf numFmtId="58" fontId="8" fillId="0" borderId="64" xfId="0" applyNumberFormat="1" applyFont="1" applyBorder="1" applyAlignment="1">
      <alignment horizontal="center" vertical="center"/>
    </xf>
    <xf numFmtId="58" fontId="8" fillId="0" borderId="65" xfId="0" applyNumberFormat="1" applyFont="1" applyBorder="1" applyAlignment="1">
      <alignment horizontal="center" vertical="center"/>
    </xf>
    <xf numFmtId="58" fontId="8" fillId="0" borderId="66" xfId="0" applyNumberFormat="1" applyFont="1" applyBorder="1" applyAlignment="1">
      <alignment horizontal="center" vertical="center"/>
    </xf>
    <xf numFmtId="58" fontId="8" fillId="0" borderId="67" xfId="0" applyNumberFormat="1" applyFont="1" applyBorder="1" applyAlignment="1">
      <alignment horizontal="center" vertical="center"/>
    </xf>
    <xf numFmtId="0" fontId="4" fillId="2" borderId="49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top" textRotation="255" wrapText="1"/>
    </xf>
    <xf numFmtId="0" fontId="2" fillId="0" borderId="30" xfId="0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top" textRotation="255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69" xfId="0" applyFont="1" applyFill="1" applyBorder="1" applyAlignment="1">
      <alignment vertical="center" textRotation="255"/>
    </xf>
    <xf numFmtId="0" fontId="4" fillId="2" borderId="35" xfId="0" applyFont="1" applyFill="1" applyBorder="1" applyAlignment="1">
      <alignment vertical="center" textRotation="255"/>
    </xf>
    <xf numFmtId="57" fontId="2" fillId="2" borderId="3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0" fontId="4" fillId="2" borderId="70" xfId="0" applyFont="1" applyFill="1" applyBorder="1" applyAlignment="1">
      <alignment/>
    </xf>
    <xf numFmtId="0" fontId="2" fillId="2" borderId="70" xfId="0" applyFont="1" applyFill="1" applyBorder="1" applyAlignment="1">
      <alignment/>
    </xf>
    <xf numFmtId="0" fontId="4" fillId="2" borderId="71" xfId="0" applyFont="1" applyFill="1" applyBorder="1" applyAlignment="1">
      <alignment/>
    </xf>
    <xf numFmtId="186" fontId="2" fillId="2" borderId="59" xfId="0" applyNumberFormat="1" applyFont="1" applyFill="1" applyBorder="1" applyAlignment="1">
      <alignment vertical="top"/>
    </xf>
    <xf numFmtId="186" fontId="2" fillId="2" borderId="59" xfId="0" applyNumberFormat="1" applyFont="1" applyFill="1" applyBorder="1" applyAlignment="1">
      <alignment/>
    </xf>
    <xf numFmtId="186" fontId="2" fillId="2" borderId="72" xfId="0" applyNumberFormat="1" applyFont="1" applyFill="1" applyBorder="1" applyAlignment="1">
      <alignment/>
    </xf>
    <xf numFmtId="186" fontId="2" fillId="2" borderId="72" xfId="0" applyNumberFormat="1" applyFont="1" applyFill="1" applyBorder="1" applyAlignment="1">
      <alignment vertical="top"/>
    </xf>
    <xf numFmtId="186" fontId="2" fillId="3" borderId="73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pane ySplit="6" topLeftCell="BM7" activePane="bottomLeft" state="frozen"/>
      <selection pane="topLeft" activeCell="N2" sqref="N2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50390625" style="2" customWidth="1"/>
    <col min="5" max="5" width="17.00390625" style="2" customWidth="1"/>
    <col min="6" max="9" width="4.125" style="2" customWidth="1"/>
    <col min="10" max="10" width="25.75390625" style="2" customWidth="1"/>
    <col min="11" max="11" width="8.125" style="2" customWidth="1"/>
    <col min="12" max="12" width="8.50390625" style="2" customWidth="1"/>
    <col min="13" max="13" width="5.125" style="2" customWidth="1"/>
    <col min="14" max="14" width="33.875" style="2" customWidth="1"/>
    <col min="15" max="15" width="13.00390625" style="2" customWidth="1"/>
    <col min="16" max="16" width="5.1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9" t="s">
        <v>25</v>
      </c>
    </row>
    <row r="3" ht="9.75" customHeight="1" thickBot="1"/>
    <row r="4" spans="1:16" s="1" customFormat="1" ht="31.5" customHeight="1">
      <c r="A4" s="187" t="s">
        <v>39</v>
      </c>
      <c r="B4" s="194" t="s">
        <v>119</v>
      </c>
      <c r="C4" s="190" t="s">
        <v>40</v>
      </c>
      <c r="D4" s="192" t="s">
        <v>24</v>
      </c>
      <c r="E4" s="197" t="s">
        <v>5</v>
      </c>
      <c r="F4" s="206" t="s">
        <v>37</v>
      </c>
      <c r="G4" s="199" t="s">
        <v>38</v>
      </c>
      <c r="H4" s="202" t="s">
        <v>120</v>
      </c>
      <c r="I4" s="209" t="s">
        <v>4</v>
      </c>
      <c r="J4" s="181" t="s">
        <v>28</v>
      </c>
      <c r="K4" s="182"/>
      <c r="L4" s="182"/>
      <c r="M4" s="183"/>
      <c r="N4" s="181" t="s">
        <v>55</v>
      </c>
      <c r="O4" s="182"/>
      <c r="P4" s="183"/>
    </row>
    <row r="5" spans="1:16" s="67" customFormat="1" ht="21.75" customHeight="1">
      <c r="A5" s="188"/>
      <c r="B5" s="195"/>
      <c r="C5" s="191"/>
      <c r="D5" s="193"/>
      <c r="E5" s="179"/>
      <c r="F5" s="207"/>
      <c r="G5" s="200"/>
      <c r="H5" s="203"/>
      <c r="I5" s="210"/>
      <c r="J5" s="184" t="s">
        <v>14</v>
      </c>
      <c r="K5" s="205"/>
      <c r="L5" s="185"/>
      <c r="M5" s="66" t="s">
        <v>15</v>
      </c>
      <c r="N5" s="184" t="s">
        <v>16</v>
      </c>
      <c r="O5" s="185"/>
      <c r="P5" s="66" t="s">
        <v>15</v>
      </c>
    </row>
    <row r="6" spans="1:16" s="1" customFormat="1" ht="43.5" customHeight="1">
      <c r="A6" s="189"/>
      <c r="B6" s="196"/>
      <c r="C6" s="191"/>
      <c r="D6" s="193"/>
      <c r="E6" s="198"/>
      <c r="F6" s="208"/>
      <c r="G6" s="201"/>
      <c r="H6" s="204"/>
      <c r="I6" s="211"/>
      <c r="J6" s="68" t="s">
        <v>34</v>
      </c>
      <c r="K6" s="69" t="s">
        <v>7</v>
      </c>
      <c r="L6" s="69" t="s">
        <v>8</v>
      </c>
      <c r="M6" s="70" t="s">
        <v>121</v>
      </c>
      <c r="N6" s="71" t="s">
        <v>35</v>
      </c>
      <c r="O6" s="72" t="s">
        <v>36</v>
      </c>
      <c r="P6" s="70" t="s">
        <v>121</v>
      </c>
    </row>
    <row r="7" spans="1:16" ht="24">
      <c r="A7" s="87">
        <v>38</v>
      </c>
      <c r="B7" s="88">
        <v>201</v>
      </c>
      <c r="C7" s="95" t="s">
        <v>58</v>
      </c>
      <c r="D7" s="96" t="s">
        <v>59</v>
      </c>
      <c r="E7" s="95" t="s">
        <v>89</v>
      </c>
      <c r="F7" s="138">
        <v>1</v>
      </c>
      <c r="G7" s="168">
        <v>2</v>
      </c>
      <c r="H7" s="137">
        <v>1</v>
      </c>
      <c r="I7" s="168">
        <v>1</v>
      </c>
      <c r="J7" s="95" t="s">
        <v>90</v>
      </c>
      <c r="K7" s="169">
        <v>37806</v>
      </c>
      <c r="L7" s="169">
        <v>37865</v>
      </c>
      <c r="M7" s="170"/>
      <c r="N7" s="171" t="s">
        <v>91</v>
      </c>
      <c r="O7" s="84" t="s">
        <v>163</v>
      </c>
      <c r="P7" s="170"/>
    </row>
    <row r="8" spans="1:16" ht="24">
      <c r="A8" s="87">
        <v>38</v>
      </c>
      <c r="B8" s="88">
        <v>202</v>
      </c>
      <c r="C8" s="95" t="s">
        <v>58</v>
      </c>
      <c r="D8" s="96" t="s">
        <v>60</v>
      </c>
      <c r="E8" s="172" t="s">
        <v>103</v>
      </c>
      <c r="F8" s="138">
        <v>1</v>
      </c>
      <c r="G8" s="168">
        <v>1</v>
      </c>
      <c r="H8" s="137">
        <v>1</v>
      </c>
      <c r="I8" s="168">
        <v>1</v>
      </c>
      <c r="J8" s="95" t="s">
        <v>104</v>
      </c>
      <c r="K8" s="169">
        <v>38898</v>
      </c>
      <c r="L8" s="169">
        <v>38898</v>
      </c>
      <c r="M8" s="170"/>
      <c r="N8" s="173" t="s">
        <v>170</v>
      </c>
      <c r="O8" s="174" t="s">
        <v>164</v>
      </c>
      <c r="P8" s="170"/>
    </row>
    <row r="9" spans="1:16" ht="24">
      <c r="A9" s="87">
        <v>38</v>
      </c>
      <c r="B9" s="88">
        <v>203</v>
      </c>
      <c r="C9" s="97" t="s">
        <v>58</v>
      </c>
      <c r="D9" s="98" t="s">
        <v>61</v>
      </c>
      <c r="E9" s="95" t="s">
        <v>96</v>
      </c>
      <c r="F9" s="138">
        <v>1</v>
      </c>
      <c r="G9" s="168">
        <v>2</v>
      </c>
      <c r="H9" s="137">
        <v>1</v>
      </c>
      <c r="I9" s="168">
        <v>1</v>
      </c>
      <c r="J9" s="95" t="s">
        <v>97</v>
      </c>
      <c r="K9" s="169">
        <v>38994</v>
      </c>
      <c r="L9" s="169">
        <v>38994</v>
      </c>
      <c r="M9" s="170"/>
      <c r="N9" s="171" t="s">
        <v>98</v>
      </c>
      <c r="O9" s="84" t="s">
        <v>165</v>
      </c>
      <c r="P9" s="170"/>
    </row>
    <row r="10" spans="1:16" ht="24">
      <c r="A10" s="87">
        <v>38</v>
      </c>
      <c r="B10" s="88">
        <v>204</v>
      </c>
      <c r="C10" s="97" t="s">
        <v>58</v>
      </c>
      <c r="D10" s="98" t="s">
        <v>62</v>
      </c>
      <c r="E10" s="95" t="s">
        <v>79</v>
      </c>
      <c r="F10" s="138">
        <v>1</v>
      </c>
      <c r="G10" s="168">
        <v>2</v>
      </c>
      <c r="H10" s="137">
        <v>0</v>
      </c>
      <c r="I10" s="168">
        <v>0</v>
      </c>
      <c r="J10" s="95"/>
      <c r="K10" s="175"/>
      <c r="L10" s="175"/>
      <c r="M10" s="170">
        <v>2</v>
      </c>
      <c r="N10" s="95" t="s">
        <v>106</v>
      </c>
      <c r="O10" s="84" t="s">
        <v>166</v>
      </c>
      <c r="P10" s="170"/>
    </row>
    <row r="11" spans="1:16" ht="24">
      <c r="A11" s="87">
        <v>38</v>
      </c>
      <c r="B11" s="88">
        <v>205</v>
      </c>
      <c r="C11" s="97" t="s">
        <v>58</v>
      </c>
      <c r="D11" s="98" t="s">
        <v>63</v>
      </c>
      <c r="E11" s="95" t="s">
        <v>116</v>
      </c>
      <c r="F11" s="138">
        <v>1</v>
      </c>
      <c r="G11" s="168">
        <v>1</v>
      </c>
      <c r="H11" s="137">
        <v>1</v>
      </c>
      <c r="I11" s="168">
        <v>1</v>
      </c>
      <c r="J11" s="95" t="s">
        <v>100</v>
      </c>
      <c r="K11" s="169">
        <v>37803</v>
      </c>
      <c r="L11" s="169">
        <v>37895</v>
      </c>
      <c r="M11" s="170"/>
      <c r="N11" s="95" t="s">
        <v>101</v>
      </c>
      <c r="O11" s="84" t="s">
        <v>167</v>
      </c>
      <c r="P11" s="170"/>
    </row>
    <row r="12" spans="1:16" ht="24">
      <c r="A12" s="87">
        <v>38</v>
      </c>
      <c r="B12" s="88">
        <v>206</v>
      </c>
      <c r="C12" s="97" t="s">
        <v>58</v>
      </c>
      <c r="D12" s="98" t="s">
        <v>64</v>
      </c>
      <c r="E12" s="95" t="s">
        <v>99</v>
      </c>
      <c r="F12" s="138">
        <v>1</v>
      </c>
      <c r="G12" s="168">
        <v>2</v>
      </c>
      <c r="H12" s="137">
        <v>1</v>
      </c>
      <c r="I12" s="168">
        <v>1</v>
      </c>
      <c r="J12" s="95"/>
      <c r="K12" s="175"/>
      <c r="L12" s="175"/>
      <c r="M12" s="170">
        <v>0</v>
      </c>
      <c r="N12" s="172" t="s">
        <v>171</v>
      </c>
      <c r="O12" s="84" t="s">
        <v>168</v>
      </c>
      <c r="P12" s="170"/>
    </row>
    <row r="13" spans="1:16" ht="24">
      <c r="A13" s="87">
        <v>38</v>
      </c>
      <c r="B13" s="88">
        <v>207</v>
      </c>
      <c r="C13" s="97" t="s">
        <v>58</v>
      </c>
      <c r="D13" s="98" t="s">
        <v>65</v>
      </c>
      <c r="E13" s="95" t="s">
        <v>93</v>
      </c>
      <c r="F13" s="138">
        <v>1</v>
      </c>
      <c r="G13" s="168">
        <v>2</v>
      </c>
      <c r="H13" s="137">
        <v>1</v>
      </c>
      <c r="I13" s="168">
        <v>1</v>
      </c>
      <c r="J13" s="95" t="s">
        <v>94</v>
      </c>
      <c r="K13" s="169">
        <v>38363</v>
      </c>
      <c r="L13" s="169">
        <v>38363</v>
      </c>
      <c r="M13" s="170"/>
      <c r="N13" s="95" t="s">
        <v>95</v>
      </c>
      <c r="O13" s="84" t="s">
        <v>168</v>
      </c>
      <c r="P13" s="170"/>
    </row>
    <row r="14" spans="1:16" ht="24">
      <c r="A14" s="87">
        <v>38</v>
      </c>
      <c r="B14" s="88">
        <v>210</v>
      </c>
      <c r="C14" s="97" t="s">
        <v>58</v>
      </c>
      <c r="D14" s="98" t="s">
        <v>66</v>
      </c>
      <c r="E14" s="95" t="s">
        <v>108</v>
      </c>
      <c r="F14" s="138">
        <v>1</v>
      </c>
      <c r="G14" s="168">
        <v>2</v>
      </c>
      <c r="H14" s="137">
        <v>0</v>
      </c>
      <c r="I14" s="168">
        <v>0</v>
      </c>
      <c r="J14" s="95"/>
      <c r="K14" s="175"/>
      <c r="L14" s="175"/>
      <c r="M14" s="170">
        <v>3</v>
      </c>
      <c r="N14" s="95" t="s">
        <v>84</v>
      </c>
      <c r="O14" s="84" t="s">
        <v>166</v>
      </c>
      <c r="P14" s="170"/>
    </row>
    <row r="15" spans="1:16" ht="13.5">
      <c r="A15" s="87">
        <v>38</v>
      </c>
      <c r="B15" s="88">
        <v>213</v>
      </c>
      <c r="C15" s="97" t="s">
        <v>58</v>
      </c>
      <c r="D15" s="98" t="s">
        <v>67</v>
      </c>
      <c r="E15" s="95" t="s">
        <v>117</v>
      </c>
      <c r="F15" s="138">
        <v>1</v>
      </c>
      <c r="G15" s="168">
        <v>2</v>
      </c>
      <c r="H15" s="137">
        <v>0</v>
      </c>
      <c r="I15" s="168">
        <v>0</v>
      </c>
      <c r="J15" s="95"/>
      <c r="K15" s="175"/>
      <c r="L15" s="175"/>
      <c r="M15" s="170">
        <v>2</v>
      </c>
      <c r="N15" s="95"/>
      <c r="O15" s="84"/>
      <c r="P15" s="170">
        <v>1</v>
      </c>
    </row>
    <row r="16" spans="1:16" ht="24">
      <c r="A16" s="87">
        <v>38</v>
      </c>
      <c r="B16" s="88">
        <v>214</v>
      </c>
      <c r="C16" s="97" t="s">
        <v>58</v>
      </c>
      <c r="D16" s="98" t="s">
        <v>68</v>
      </c>
      <c r="E16" s="95" t="s">
        <v>109</v>
      </c>
      <c r="F16" s="138">
        <v>1</v>
      </c>
      <c r="G16" s="168">
        <v>1</v>
      </c>
      <c r="H16" s="137">
        <v>1</v>
      </c>
      <c r="I16" s="168">
        <v>0</v>
      </c>
      <c r="J16" s="176"/>
      <c r="K16" s="175"/>
      <c r="L16" s="175"/>
      <c r="M16" s="170">
        <v>2</v>
      </c>
      <c r="N16" s="172" t="s">
        <v>172</v>
      </c>
      <c r="O16" s="84" t="s">
        <v>168</v>
      </c>
      <c r="P16" s="170"/>
    </row>
    <row r="17" spans="1:16" ht="24">
      <c r="A17" s="87">
        <v>38</v>
      </c>
      <c r="B17" s="88">
        <v>215</v>
      </c>
      <c r="C17" s="97" t="s">
        <v>58</v>
      </c>
      <c r="D17" s="98" t="s">
        <v>69</v>
      </c>
      <c r="E17" s="95" t="s">
        <v>118</v>
      </c>
      <c r="F17" s="138">
        <v>1</v>
      </c>
      <c r="G17" s="168">
        <v>2</v>
      </c>
      <c r="H17" s="137">
        <v>0</v>
      </c>
      <c r="I17" s="168">
        <v>0</v>
      </c>
      <c r="J17" s="95"/>
      <c r="K17" s="175"/>
      <c r="L17" s="175"/>
      <c r="M17" s="170">
        <v>0</v>
      </c>
      <c r="N17" s="95" t="s">
        <v>107</v>
      </c>
      <c r="O17" s="84" t="s">
        <v>168</v>
      </c>
      <c r="P17" s="170"/>
    </row>
    <row r="18" spans="1:16" ht="13.5">
      <c r="A18" s="87">
        <v>38</v>
      </c>
      <c r="B18" s="88">
        <v>356</v>
      </c>
      <c r="C18" s="97" t="s">
        <v>58</v>
      </c>
      <c r="D18" s="98" t="s">
        <v>70</v>
      </c>
      <c r="E18" s="95" t="s">
        <v>83</v>
      </c>
      <c r="F18" s="138">
        <v>1</v>
      </c>
      <c r="G18" s="168">
        <v>2</v>
      </c>
      <c r="H18" s="137">
        <v>0</v>
      </c>
      <c r="I18" s="168">
        <v>0</v>
      </c>
      <c r="J18" s="95"/>
      <c r="K18" s="175"/>
      <c r="L18" s="175"/>
      <c r="M18" s="170">
        <v>0</v>
      </c>
      <c r="N18" s="95"/>
      <c r="O18" s="84"/>
      <c r="P18" s="170">
        <v>0</v>
      </c>
    </row>
    <row r="19" spans="1:16" ht="13.5">
      <c r="A19" s="87">
        <v>38</v>
      </c>
      <c r="B19" s="88">
        <v>386</v>
      </c>
      <c r="C19" s="97" t="s">
        <v>58</v>
      </c>
      <c r="D19" s="98" t="s">
        <v>71</v>
      </c>
      <c r="E19" s="95" t="s">
        <v>96</v>
      </c>
      <c r="F19" s="138">
        <v>1</v>
      </c>
      <c r="G19" s="168">
        <v>2</v>
      </c>
      <c r="H19" s="137">
        <v>0</v>
      </c>
      <c r="I19" s="168">
        <v>0</v>
      </c>
      <c r="J19" s="95"/>
      <c r="K19" s="175"/>
      <c r="L19" s="175"/>
      <c r="M19" s="170">
        <v>0</v>
      </c>
      <c r="N19" s="95"/>
      <c r="O19" s="84"/>
      <c r="P19" s="170">
        <v>1</v>
      </c>
    </row>
    <row r="20" spans="1:16" ht="24">
      <c r="A20" s="87">
        <v>38</v>
      </c>
      <c r="B20" s="88">
        <v>401</v>
      </c>
      <c r="C20" s="97" t="s">
        <v>58</v>
      </c>
      <c r="D20" s="98" t="s">
        <v>72</v>
      </c>
      <c r="E20" s="95" t="s">
        <v>86</v>
      </c>
      <c r="F20" s="138">
        <v>2</v>
      </c>
      <c r="G20" s="168">
        <v>2</v>
      </c>
      <c r="H20" s="137">
        <v>0</v>
      </c>
      <c r="I20" s="168">
        <v>0</v>
      </c>
      <c r="J20" s="95"/>
      <c r="K20" s="175"/>
      <c r="L20" s="175"/>
      <c r="M20" s="170">
        <v>0</v>
      </c>
      <c r="N20" s="95" t="s">
        <v>87</v>
      </c>
      <c r="O20" s="84" t="s">
        <v>169</v>
      </c>
      <c r="P20" s="170"/>
    </row>
    <row r="21" spans="1:16" ht="13.5">
      <c r="A21" s="87">
        <v>38</v>
      </c>
      <c r="B21" s="88">
        <v>402</v>
      </c>
      <c r="C21" s="97" t="s">
        <v>58</v>
      </c>
      <c r="D21" s="98" t="s">
        <v>73</v>
      </c>
      <c r="E21" s="95" t="s">
        <v>81</v>
      </c>
      <c r="F21" s="138">
        <v>1</v>
      </c>
      <c r="G21" s="168">
        <v>2</v>
      </c>
      <c r="H21" s="137">
        <v>0</v>
      </c>
      <c r="I21" s="168">
        <v>0</v>
      </c>
      <c r="J21" s="95"/>
      <c r="K21" s="175"/>
      <c r="L21" s="175"/>
      <c r="M21" s="170">
        <v>0</v>
      </c>
      <c r="N21" s="95"/>
      <c r="O21" s="84"/>
      <c r="P21" s="170">
        <v>1</v>
      </c>
    </row>
    <row r="22" spans="1:16" ht="13.5">
      <c r="A22" s="87">
        <v>38</v>
      </c>
      <c r="B22" s="88">
        <v>422</v>
      </c>
      <c r="C22" s="97" t="s">
        <v>58</v>
      </c>
      <c r="D22" s="98" t="s">
        <v>74</v>
      </c>
      <c r="E22" s="95" t="s">
        <v>110</v>
      </c>
      <c r="F22" s="138">
        <v>1</v>
      </c>
      <c r="G22" s="168">
        <v>2</v>
      </c>
      <c r="H22" s="137">
        <v>0</v>
      </c>
      <c r="I22" s="168">
        <v>0</v>
      </c>
      <c r="J22" s="95"/>
      <c r="K22" s="175"/>
      <c r="L22" s="175"/>
      <c r="M22" s="170">
        <v>2</v>
      </c>
      <c r="N22" s="95"/>
      <c r="O22" s="84"/>
      <c r="P22" s="170">
        <v>1</v>
      </c>
    </row>
    <row r="23" spans="1:16" ht="13.5">
      <c r="A23" s="87">
        <v>38</v>
      </c>
      <c r="B23" s="88">
        <v>442</v>
      </c>
      <c r="C23" s="97" t="s">
        <v>58</v>
      </c>
      <c r="D23" s="98" t="s">
        <v>75</v>
      </c>
      <c r="E23" s="95" t="s">
        <v>79</v>
      </c>
      <c r="F23" s="138">
        <v>1</v>
      </c>
      <c r="G23" s="168">
        <v>2</v>
      </c>
      <c r="H23" s="137">
        <v>0</v>
      </c>
      <c r="I23" s="168">
        <v>0</v>
      </c>
      <c r="J23" s="95"/>
      <c r="K23" s="175"/>
      <c r="L23" s="175"/>
      <c r="M23" s="170">
        <v>2</v>
      </c>
      <c r="N23" s="95"/>
      <c r="O23" s="84"/>
      <c r="P23" s="170">
        <v>1</v>
      </c>
    </row>
    <row r="24" spans="1:16" ht="13.5">
      <c r="A24" s="87">
        <v>38</v>
      </c>
      <c r="B24" s="88">
        <v>484</v>
      </c>
      <c r="C24" s="97" t="s">
        <v>58</v>
      </c>
      <c r="D24" s="98" t="s">
        <v>76</v>
      </c>
      <c r="E24" s="95" t="s">
        <v>99</v>
      </c>
      <c r="F24" s="138">
        <v>1</v>
      </c>
      <c r="G24" s="168">
        <v>2</v>
      </c>
      <c r="H24" s="137">
        <v>0</v>
      </c>
      <c r="I24" s="168">
        <v>0</v>
      </c>
      <c r="J24" s="95"/>
      <c r="K24" s="175"/>
      <c r="L24" s="175"/>
      <c r="M24" s="170">
        <v>0</v>
      </c>
      <c r="N24" s="95"/>
      <c r="O24" s="84"/>
      <c r="P24" s="170">
        <v>0</v>
      </c>
    </row>
    <row r="25" spans="1:16" ht="13.5">
      <c r="A25" s="87">
        <v>38</v>
      </c>
      <c r="B25" s="88">
        <v>488</v>
      </c>
      <c r="C25" s="97" t="s">
        <v>58</v>
      </c>
      <c r="D25" s="98" t="s">
        <v>77</v>
      </c>
      <c r="E25" s="95" t="s">
        <v>88</v>
      </c>
      <c r="F25" s="138">
        <v>1</v>
      </c>
      <c r="G25" s="168">
        <v>2</v>
      </c>
      <c r="H25" s="137">
        <v>0</v>
      </c>
      <c r="I25" s="168">
        <v>1</v>
      </c>
      <c r="J25" s="95" t="s">
        <v>102</v>
      </c>
      <c r="K25" s="169">
        <v>39147</v>
      </c>
      <c r="L25" s="169">
        <v>39147</v>
      </c>
      <c r="M25" s="170"/>
      <c r="N25" s="95"/>
      <c r="O25" s="84"/>
      <c r="P25" s="170">
        <v>1</v>
      </c>
    </row>
    <row r="26" spans="1:16" ht="24.75" thickBot="1">
      <c r="A26" s="87">
        <v>38</v>
      </c>
      <c r="B26" s="88">
        <v>506</v>
      </c>
      <c r="C26" s="97" t="s">
        <v>58</v>
      </c>
      <c r="D26" s="98" t="s">
        <v>78</v>
      </c>
      <c r="E26" s="95" t="s">
        <v>88</v>
      </c>
      <c r="F26" s="138">
        <v>1</v>
      </c>
      <c r="G26" s="168">
        <v>2</v>
      </c>
      <c r="H26" s="137">
        <v>0</v>
      </c>
      <c r="I26" s="168">
        <v>0</v>
      </c>
      <c r="J26" s="95"/>
      <c r="K26" s="175"/>
      <c r="L26" s="175"/>
      <c r="M26" s="170">
        <v>0</v>
      </c>
      <c r="N26" s="172" t="s">
        <v>173</v>
      </c>
      <c r="O26" s="84" t="s">
        <v>168</v>
      </c>
      <c r="P26" s="170"/>
    </row>
    <row r="27" spans="1:16" ht="16.5" customHeight="1" thickBot="1">
      <c r="A27" s="14"/>
      <c r="B27" s="15">
        <v>1000</v>
      </c>
      <c r="C27" s="186" t="s">
        <v>10</v>
      </c>
      <c r="D27" s="186"/>
      <c r="E27" s="93"/>
      <c r="F27" s="28"/>
      <c r="G27" s="13"/>
      <c r="H27" s="31">
        <f>SUM(H7:H26)</f>
        <v>7</v>
      </c>
      <c r="I27" s="32">
        <f>SUM(I7:I26)</f>
        <v>7</v>
      </c>
      <c r="J27" s="31">
        <f>COUNTA(J7:J26)</f>
        <v>6</v>
      </c>
      <c r="K27" s="30"/>
      <c r="L27" s="30"/>
      <c r="M27" s="167"/>
      <c r="N27" s="31">
        <f>COUNTA(N7:N26)</f>
        <v>12</v>
      </c>
      <c r="O27" s="30"/>
      <c r="P27" s="167"/>
    </row>
  </sheetData>
  <mergeCells count="14">
    <mergeCell ref="J5:L5"/>
    <mergeCell ref="F4:F6"/>
    <mergeCell ref="I4:I6"/>
    <mergeCell ref="J4:M4"/>
    <mergeCell ref="N4:P4"/>
    <mergeCell ref="N5:O5"/>
    <mergeCell ref="C27:D27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&amp;R(愛媛県）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625" style="2" customWidth="1"/>
    <col min="5" max="5" width="20.50390625" style="2" customWidth="1"/>
    <col min="6" max="6" width="10.875" style="2" customWidth="1"/>
    <col min="7" max="7" width="8.625" style="2" customWidth="1"/>
    <col min="8" max="8" width="25.50390625" style="2" customWidth="1"/>
    <col min="9" max="9" width="12.625" style="2" customWidth="1"/>
    <col min="10" max="10" width="19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9" t="s">
        <v>48</v>
      </c>
    </row>
    <row r="3" ht="12.75" thickBot="1"/>
    <row r="4" spans="1:20" s="1" customFormat="1" ht="19.5" customHeight="1">
      <c r="A4" s="225" t="s">
        <v>39</v>
      </c>
      <c r="B4" s="228" t="s">
        <v>158</v>
      </c>
      <c r="C4" s="231" t="s">
        <v>123</v>
      </c>
      <c r="D4" s="234" t="s">
        <v>124</v>
      </c>
      <c r="E4" s="181" t="s">
        <v>52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  <c r="T4" s="218" t="s">
        <v>26</v>
      </c>
    </row>
    <row r="5" spans="1:20" s="1" customFormat="1" ht="19.5" customHeight="1">
      <c r="A5" s="226"/>
      <c r="B5" s="229"/>
      <c r="C5" s="232"/>
      <c r="D5" s="235"/>
      <c r="E5" s="81"/>
      <c r="F5" s="78"/>
      <c r="G5" s="82"/>
      <c r="H5" s="82"/>
      <c r="I5" s="82"/>
      <c r="J5" s="82"/>
      <c r="K5" s="184" t="s">
        <v>125</v>
      </c>
      <c r="L5" s="205"/>
      <c r="M5" s="205"/>
      <c r="N5" s="205"/>
      <c r="O5" s="205"/>
      <c r="P5" s="205"/>
      <c r="Q5" s="205"/>
      <c r="R5" s="205"/>
      <c r="S5" s="224"/>
      <c r="T5" s="219"/>
    </row>
    <row r="6" spans="1:20" s="1" customFormat="1" ht="19.5" customHeight="1">
      <c r="A6" s="226"/>
      <c r="B6" s="229"/>
      <c r="C6" s="232"/>
      <c r="D6" s="235"/>
      <c r="E6" s="221" t="s">
        <v>159</v>
      </c>
      <c r="F6" s="73"/>
      <c r="G6" s="212" t="s">
        <v>46</v>
      </c>
      <c r="H6" s="212"/>
      <c r="I6" s="212"/>
      <c r="J6" s="213"/>
      <c r="K6" s="214" t="s">
        <v>53</v>
      </c>
      <c r="L6" s="215"/>
      <c r="M6" s="216"/>
      <c r="N6" s="213" t="s">
        <v>54</v>
      </c>
      <c r="O6" s="215"/>
      <c r="P6" s="216"/>
      <c r="Q6" s="213" t="s">
        <v>160</v>
      </c>
      <c r="R6" s="215"/>
      <c r="S6" s="223"/>
      <c r="T6" s="219"/>
    </row>
    <row r="7" spans="1:20" ht="49.5" customHeight="1">
      <c r="A7" s="227"/>
      <c r="B7" s="230"/>
      <c r="C7" s="233"/>
      <c r="D7" s="236"/>
      <c r="E7" s="222"/>
      <c r="F7" s="76" t="s">
        <v>42</v>
      </c>
      <c r="G7" s="77" t="s">
        <v>43</v>
      </c>
      <c r="H7" s="77" t="s">
        <v>45</v>
      </c>
      <c r="I7" s="77" t="s">
        <v>44</v>
      </c>
      <c r="J7" s="79" t="s">
        <v>126</v>
      </c>
      <c r="K7" s="154" t="s">
        <v>161</v>
      </c>
      <c r="L7" s="155" t="s">
        <v>162</v>
      </c>
      <c r="M7" s="156" t="s">
        <v>47</v>
      </c>
      <c r="N7" s="157" t="s">
        <v>161</v>
      </c>
      <c r="O7" s="155" t="s">
        <v>162</v>
      </c>
      <c r="P7" s="158" t="s">
        <v>47</v>
      </c>
      <c r="Q7" s="156" t="s">
        <v>161</v>
      </c>
      <c r="R7" s="155" t="s">
        <v>162</v>
      </c>
      <c r="S7" s="156" t="s">
        <v>47</v>
      </c>
      <c r="T7" s="220"/>
    </row>
    <row r="8" spans="1:20" ht="29.25" customHeight="1">
      <c r="A8" s="87">
        <v>38</v>
      </c>
      <c r="B8" s="88">
        <v>201</v>
      </c>
      <c r="C8" s="95" t="s">
        <v>58</v>
      </c>
      <c r="D8" s="96" t="s">
        <v>59</v>
      </c>
      <c r="E8" s="159" t="s">
        <v>146</v>
      </c>
      <c r="F8" s="160" t="s">
        <v>147</v>
      </c>
      <c r="G8" s="161" t="s">
        <v>148</v>
      </c>
      <c r="H8" s="160" t="s">
        <v>149</v>
      </c>
      <c r="I8" s="161" t="s">
        <v>150</v>
      </c>
      <c r="J8" s="318" t="s">
        <v>175</v>
      </c>
      <c r="K8" s="85"/>
      <c r="L8" s="72" t="s">
        <v>151</v>
      </c>
      <c r="M8" s="84"/>
      <c r="N8" s="84"/>
      <c r="O8" s="72" t="s">
        <v>151</v>
      </c>
      <c r="P8" s="84"/>
      <c r="Q8" s="84"/>
      <c r="R8" s="84"/>
      <c r="S8" s="86"/>
      <c r="T8" s="313">
        <v>1</v>
      </c>
    </row>
    <row r="9" spans="1:20" ht="15" customHeight="1">
      <c r="A9" s="87">
        <v>38</v>
      </c>
      <c r="B9" s="88">
        <v>202</v>
      </c>
      <c r="C9" s="97" t="s">
        <v>58</v>
      </c>
      <c r="D9" s="98" t="s">
        <v>60</v>
      </c>
      <c r="E9" s="162"/>
      <c r="F9" s="163"/>
      <c r="G9" s="164"/>
      <c r="H9" s="163"/>
      <c r="I9" s="164"/>
      <c r="J9" s="165"/>
      <c r="K9" s="6"/>
      <c r="L9" s="4"/>
      <c r="M9" s="4"/>
      <c r="N9" s="4"/>
      <c r="O9" s="4"/>
      <c r="P9" s="4"/>
      <c r="Q9" s="4"/>
      <c r="R9" s="4"/>
      <c r="S9" s="11"/>
      <c r="T9" s="314">
        <v>1</v>
      </c>
    </row>
    <row r="10" spans="1:20" ht="15" customHeight="1">
      <c r="A10" s="87">
        <v>38</v>
      </c>
      <c r="B10" s="88">
        <v>203</v>
      </c>
      <c r="C10" s="97" t="s">
        <v>58</v>
      </c>
      <c r="D10" s="98" t="s">
        <v>61</v>
      </c>
      <c r="E10" s="162"/>
      <c r="F10" s="163"/>
      <c r="G10" s="164"/>
      <c r="H10" s="163"/>
      <c r="I10" s="164"/>
      <c r="J10" s="165"/>
      <c r="K10" s="6"/>
      <c r="L10" s="4"/>
      <c r="M10" s="4"/>
      <c r="N10" s="4"/>
      <c r="O10" s="4"/>
      <c r="P10" s="4"/>
      <c r="Q10" s="4"/>
      <c r="R10" s="4"/>
      <c r="S10" s="11"/>
      <c r="T10" s="315">
        <v>1</v>
      </c>
    </row>
    <row r="11" spans="1:20" ht="15" customHeight="1">
      <c r="A11" s="87">
        <v>38</v>
      </c>
      <c r="B11" s="88">
        <v>204</v>
      </c>
      <c r="C11" s="97" t="s">
        <v>58</v>
      </c>
      <c r="D11" s="98" t="s">
        <v>62</v>
      </c>
      <c r="E11" s="162"/>
      <c r="F11" s="163"/>
      <c r="G11" s="164"/>
      <c r="H11" s="163"/>
      <c r="I11" s="164"/>
      <c r="J11" s="165"/>
      <c r="K11" s="6"/>
      <c r="L11" s="4"/>
      <c r="M11" s="4"/>
      <c r="N11" s="4"/>
      <c r="O11" s="4"/>
      <c r="P11" s="4"/>
      <c r="Q11" s="4"/>
      <c r="R11" s="4"/>
      <c r="S11" s="11"/>
      <c r="T11" s="315">
        <v>0</v>
      </c>
    </row>
    <row r="12" spans="1:20" ht="43.5" customHeight="1">
      <c r="A12" s="87">
        <v>38</v>
      </c>
      <c r="B12" s="88">
        <v>205</v>
      </c>
      <c r="C12" s="97" t="s">
        <v>58</v>
      </c>
      <c r="D12" s="98" t="s">
        <v>63</v>
      </c>
      <c r="E12" s="159" t="s">
        <v>152</v>
      </c>
      <c r="F12" s="160" t="s">
        <v>153</v>
      </c>
      <c r="G12" s="161" t="s">
        <v>154</v>
      </c>
      <c r="H12" s="160" t="s">
        <v>155</v>
      </c>
      <c r="I12" s="166" t="s">
        <v>156</v>
      </c>
      <c r="J12" s="318" t="s">
        <v>174</v>
      </c>
      <c r="K12" s="85"/>
      <c r="L12" s="72" t="s">
        <v>157</v>
      </c>
      <c r="M12" s="84"/>
      <c r="N12" s="84"/>
      <c r="O12" s="72" t="s">
        <v>157</v>
      </c>
      <c r="P12" s="84"/>
      <c r="Q12" s="84"/>
      <c r="R12" s="84"/>
      <c r="S12" s="86"/>
      <c r="T12" s="316">
        <v>1</v>
      </c>
    </row>
    <row r="13" spans="1:20" ht="14.25" customHeight="1">
      <c r="A13" s="7">
        <v>38</v>
      </c>
      <c r="B13" s="8">
        <v>206</v>
      </c>
      <c r="C13" s="91" t="s">
        <v>58</v>
      </c>
      <c r="D13" s="92" t="s">
        <v>64</v>
      </c>
      <c r="E13" s="94"/>
      <c r="F13" s="99"/>
      <c r="G13" s="4"/>
      <c r="H13" s="99"/>
      <c r="I13" s="4"/>
      <c r="J13" s="92"/>
      <c r="K13" s="6"/>
      <c r="L13" s="4"/>
      <c r="M13" s="4"/>
      <c r="N13" s="4"/>
      <c r="O13" s="4"/>
      <c r="P13" s="4"/>
      <c r="Q13" s="4"/>
      <c r="R13" s="4"/>
      <c r="S13" s="11"/>
      <c r="T13" s="315">
        <v>0</v>
      </c>
    </row>
    <row r="14" spans="1:20" ht="14.25" customHeight="1">
      <c r="A14" s="7">
        <v>38</v>
      </c>
      <c r="B14" s="8">
        <v>207</v>
      </c>
      <c r="C14" s="91" t="s">
        <v>58</v>
      </c>
      <c r="D14" s="92" t="s">
        <v>65</v>
      </c>
      <c r="E14" s="94"/>
      <c r="F14" s="99"/>
      <c r="G14" s="4"/>
      <c r="H14" s="99"/>
      <c r="I14" s="4"/>
      <c r="J14" s="92"/>
      <c r="K14" s="6"/>
      <c r="L14" s="4"/>
      <c r="M14" s="4"/>
      <c r="N14" s="4"/>
      <c r="O14" s="4"/>
      <c r="P14" s="4"/>
      <c r="Q14" s="4"/>
      <c r="R14" s="4"/>
      <c r="S14" s="11"/>
      <c r="T14" s="315">
        <v>1</v>
      </c>
    </row>
    <row r="15" spans="1:20" ht="14.25" customHeight="1">
      <c r="A15" s="7">
        <v>38</v>
      </c>
      <c r="B15" s="8">
        <v>210</v>
      </c>
      <c r="C15" s="91" t="s">
        <v>58</v>
      </c>
      <c r="D15" s="92" t="s">
        <v>66</v>
      </c>
      <c r="E15" s="94"/>
      <c r="F15" s="99"/>
      <c r="G15" s="4"/>
      <c r="H15" s="99"/>
      <c r="I15" s="4"/>
      <c r="J15" s="92"/>
      <c r="K15" s="6"/>
      <c r="L15" s="4"/>
      <c r="M15" s="4"/>
      <c r="N15" s="4"/>
      <c r="O15" s="4"/>
      <c r="P15" s="4"/>
      <c r="Q15" s="4"/>
      <c r="R15" s="4"/>
      <c r="S15" s="11"/>
      <c r="T15" s="315">
        <v>0</v>
      </c>
    </row>
    <row r="16" spans="1:20" ht="14.25" customHeight="1">
      <c r="A16" s="7">
        <v>38</v>
      </c>
      <c r="B16" s="8">
        <v>213</v>
      </c>
      <c r="C16" s="91" t="s">
        <v>58</v>
      </c>
      <c r="D16" s="92" t="s">
        <v>67</v>
      </c>
      <c r="E16" s="94"/>
      <c r="F16" s="99"/>
      <c r="G16" s="4"/>
      <c r="H16" s="99"/>
      <c r="I16" s="4"/>
      <c r="J16" s="92"/>
      <c r="K16" s="6"/>
      <c r="L16" s="4"/>
      <c r="M16" s="4"/>
      <c r="N16" s="4"/>
      <c r="O16" s="4"/>
      <c r="P16" s="4"/>
      <c r="Q16" s="4"/>
      <c r="R16" s="4"/>
      <c r="S16" s="11"/>
      <c r="T16" s="315">
        <v>0</v>
      </c>
    </row>
    <row r="17" spans="1:20" ht="14.25" customHeight="1">
      <c r="A17" s="7">
        <v>38</v>
      </c>
      <c r="B17" s="8">
        <v>214</v>
      </c>
      <c r="C17" s="91" t="s">
        <v>58</v>
      </c>
      <c r="D17" s="92" t="s">
        <v>68</v>
      </c>
      <c r="E17" s="94"/>
      <c r="F17" s="99"/>
      <c r="G17" s="4"/>
      <c r="H17" s="99"/>
      <c r="I17" s="4"/>
      <c r="J17" s="92"/>
      <c r="K17" s="6"/>
      <c r="L17" s="4"/>
      <c r="M17" s="4"/>
      <c r="N17" s="4"/>
      <c r="O17" s="4"/>
      <c r="P17" s="4"/>
      <c r="Q17" s="4"/>
      <c r="R17" s="4"/>
      <c r="S17" s="11"/>
      <c r="T17" s="315">
        <v>0</v>
      </c>
    </row>
    <row r="18" spans="1:20" ht="14.25" customHeight="1">
      <c r="A18" s="7">
        <v>38</v>
      </c>
      <c r="B18" s="8">
        <v>215</v>
      </c>
      <c r="C18" s="91" t="s">
        <v>58</v>
      </c>
      <c r="D18" s="92" t="s">
        <v>69</v>
      </c>
      <c r="E18" s="94"/>
      <c r="F18" s="99"/>
      <c r="G18" s="4"/>
      <c r="H18" s="99"/>
      <c r="I18" s="4"/>
      <c r="J18" s="92"/>
      <c r="K18" s="6"/>
      <c r="L18" s="4"/>
      <c r="M18" s="4"/>
      <c r="N18" s="4"/>
      <c r="O18" s="4"/>
      <c r="P18" s="4"/>
      <c r="Q18" s="4"/>
      <c r="R18" s="4"/>
      <c r="S18" s="11"/>
      <c r="T18" s="315">
        <v>0</v>
      </c>
    </row>
    <row r="19" spans="1:20" ht="14.25" customHeight="1">
      <c r="A19" s="7">
        <v>38</v>
      </c>
      <c r="B19" s="8">
        <v>356</v>
      </c>
      <c r="C19" s="91" t="s">
        <v>58</v>
      </c>
      <c r="D19" s="92" t="s">
        <v>70</v>
      </c>
      <c r="E19" s="94"/>
      <c r="F19" s="99"/>
      <c r="G19" s="4"/>
      <c r="H19" s="99"/>
      <c r="I19" s="4"/>
      <c r="J19" s="92"/>
      <c r="K19" s="6"/>
      <c r="L19" s="4"/>
      <c r="M19" s="4"/>
      <c r="N19" s="4"/>
      <c r="O19" s="4"/>
      <c r="P19" s="4"/>
      <c r="Q19" s="4"/>
      <c r="R19" s="4"/>
      <c r="S19" s="11"/>
      <c r="T19" s="315">
        <v>0</v>
      </c>
    </row>
    <row r="20" spans="1:20" ht="14.25" customHeight="1">
      <c r="A20" s="7">
        <v>38</v>
      </c>
      <c r="B20" s="8">
        <v>386</v>
      </c>
      <c r="C20" s="91" t="s">
        <v>58</v>
      </c>
      <c r="D20" s="92" t="s">
        <v>71</v>
      </c>
      <c r="E20" s="94"/>
      <c r="F20" s="99"/>
      <c r="G20" s="4"/>
      <c r="H20" s="99"/>
      <c r="I20" s="4"/>
      <c r="J20" s="92"/>
      <c r="K20" s="6"/>
      <c r="L20" s="4"/>
      <c r="M20" s="4"/>
      <c r="N20" s="4"/>
      <c r="O20" s="4"/>
      <c r="P20" s="4"/>
      <c r="Q20" s="4"/>
      <c r="R20" s="4"/>
      <c r="S20" s="11"/>
      <c r="T20" s="315">
        <v>0</v>
      </c>
    </row>
    <row r="21" spans="1:20" ht="14.25" customHeight="1">
      <c r="A21" s="7">
        <v>38</v>
      </c>
      <c r="B21" s="8">
        <v>401</v>
      </c>
      <c r="C21" s="91" t="s">
        <v>58</v>
      </c>
      <c r="D21" s="92" t="s">
        <v>72</v>
      </c>
      <c r="E21" s="94"/>
      <c r="F21" s="99"/>
      <c r="G21" s="4"/>
      <c r="H21" s="99"/>
      <c r="I21" s="4"/>
      <c r="J21" s="92"/>
      <c r="K21" s="6"/>
      <c r="L21" s="4"/>
      <c r="M21" s="4"/>
      <c r="N21" s="4"/>
      <c r="O21" s="4"/>
      <c r="P21" s="4"/>
      <c r="Q21" s="4"/>
      <c r="R21" s="4"/>
      <c r="S21" s="11"/>
      <c r="T21" s="315">
        <v>0</v>
      </c>
    </row>
    <row r="22" spans="1:20" ht="14.25" customHeight="1">
      <c r="A22" s="7">
        <v>38</v>
      </c>
      <c r="B22" s="8">
        <v>402</v>
      </c>
      <c r="C22" s="91" t="s">
        <v>58</v>
      </c>
      <c r="D22" s="92" t="s">
        <v>73</v>
      </c>
      <c r="E22" s="94"/>
      <c r="F22" s="99"/>
      <c r="G22" s="4"/>
      <c r="H22" s="99"/>
      <c r="I22" s="4"/>
      <c r="J22" s="92"/>
      <c r="K22" s="6"/>
      <c r="L22" s="4"/>
      <c r="M22" s="4"/>
      <c r="N22" s="4"/>
      <c r="O22" s="4"/>
      <c r="P22" s="4"/>
      <c r="Q22" s="4"/>
      <c r="R22" s="4"/>
      <c r="S22" s="11"/>
      <c r="T22" s="315">
        <v>0</v>
      </c>
    </row>
    <row r="23" spans="1:20" ht="14.25" customHeight="1">
      <c r="A23" s="7">
        <v>38</v>
      </c>
      <c r="B23" s="8">
        <v>422</v>
      </c>
      <c r="C23" s="91" t="s">
        <v>58</v>
      </c>
      <c r="D23" s="92" t="s">
        <v>74</v>
      </c>
      <c r="E23" s="94"/>
      <c r="F23" s="99"/>
      <c r="G23" s="4"/>
      <c r="H23" s="99"/>
      <c r="I23" s="4"/>
      <c r="J23" s="92"/>
      <c r="K23" s="6"/>
      <c r="L23" s="4"/>
      <c r="M23" s="4"/>
      <c r="N23" s="4"/>
      <c r="O23" s="4"/>
      <c r="P23" s="4"/>
      <c r="Q23" s="4"/>
      <c r="R23" s="4"/>
      <c r="S23" s="11"/>
      <c r="T23" s="315">
        <v>0</v>
      </c>
    </row>
    <row r="24" spans="1:20" ht="14.25" customHeight="1">
      <c r="A24" s="7">
        <v>38</v>
      </c>
      <c r="B24" s="8">
        <v>442</v>
      </c>
      <c r="C24" s="91" t="s">
        <v>58</v>
      </c>
      <c r="D24" s="92" t="s">
        <v>75</v>
      </c>
      <c r="E24" s="94"/>
      <c r="F24" s="99"/>
      <c r="G24" s="4"/>
      <c r="H24" s="99"/>
      <c r="I24" s="4"/>
      <c r="J24" s="92"/>
      <c r="K24" s="6"/>
      <c r="L24" s="4"/>
      <c r="M24" s="4"/>
      <c r="N24" s="4"/>
      <c r="O24" s="4"/>
      <c r="P24" s="4"/>
      <c r="Q24" s="4"/>
      <c r="R24" s="4"/>
      <c r="S24" s="11"/>
      <c r="T24" s="315">
        <v>0</v>
      </c>
    </row>
    <row r="25" spans="1:20" ht="14.25" customHeight="1">
      <c r="A25" s="7">
        <v>38</v>
      </c>
      <c r="B25" s="8">
        <v>484</v>
      </c>
      <c r="C25" s="91" t="s">
        <v>58</v>
      </c>
      <c r="D25" s="92" t="s">
        <v>76</v>
      </c>
      <c r="E25" s="94"/>
      <c r="F25" s="99"/>
      <c r="G25" s="4"/>
      <c r="H25" s="99"/>
      <c r="I25" s="4"/>
      <c r="J25" s="92"/>
      <c r="K25" s="6"/>
      <c r="L25" s="4"/>
      <c r="M25" s="4"/>
      <c r="N25" s="4"/>
      <c r="O25" s="4"/>
      <c r="P25" s="4"/>
      <c r="Q25" s="4"/>
      <c r="R25" s="4"/>
      <c r="S25" s="11"/>
      <c r="T25" s="315">
        <v>0</v>
      </c>
    </row>
    <row r="26" spans="1:20" ht="14.25" customHeight="1">
      <c r="A26" s="7">
        <v>38</v>
      </c>
      <c r="B26" s="8">
        <v>488</v>
      </c>
      <c r="C26" s="91" t="s">
        <v>58</v>
      </c>
      <c r="D26" s="92" t="s">
        <v>77</v>
      </c>
      <c r="E26" s="94"/>
      <c r="F26" s="99"/>
      <c r="G26" s="4"/>
      <c r="H26" s="99"/>
      <c r="I26" s="4"/>
      <c r="J26" s="92"/>
      <c r="K26" s="6"/>
      <c r="L26" s="4"/>
      <c r="M26" s="4"/>
      <c r="N26" s="4"/>
      <c r="O26" s="4"/>
      <c r="P26" s="4"/>
      <c r="Q26" s="4"/>
      <c r="R26" s="4"/>
      <c r="S26" s="11"/>
      <c r="T26" s="315">
        <v>1</v>
      </c>
    </row>
    <row r="27" spans="1:20" ht="14.25" customHeight="1" thickBot="1">
      <c r="A27" s="7">
        <v>38</v>
      </c>
      <c r="B27" s="8">
        <v>506</v>
      </c>
      <c r="C27" s="91" t="s">
        <v>58</v>
      </c>
      <c r="D27" s="92" t="s">
        <v>78</v>
      </c>
      <c r="E27" s="94"/>
      <c r="F27" s="310"/>
      <c r="G27" s="311"/>
      <c r="H27" s="310"/>
      <c r="I27" s="311"/>
      <c r="J27" s="312"/>
      <c r="K27" s="6"/>
      <c r="L27" s="4"/>
      <c r="M27" s="4"/>
      <c r="N27" s="4"/>
      <c r="O27" s="4"/>
      <c r="P27" s="4"/>
      <c r="Q27" s="4"/>
      <c r="R27" s="4"/>
      <c r="S27" s="11"/>
      <c r="T27" s="315">
        <v>0</v>
      </c>
    </row>
    <row r="28" spans="1:20" ht="16.5" customHeight="1" thickBot="1">
      <c r="A28" s="14"/>
      <c r="B28" s="15">
        <v>1000</v>
      </c>
      <c r="C28" s="217" t="s">
        <v>10</v>
      </c>
      <c r="D28" s="217"/>
      <c r="E28" s="74">
        <f>COUNTA(E8:E27)</f>
        <v>2</v>
      </c>
      <c r="F28" s="75"/>
      <c r="G28" s="75"/>
      <c r="H28" s="75"/>
      <c r="I28" s="75"/>
      <c r="J28" s="80"/>
      <c r="K28" s="74"/>
      <c r="L28" s="39"/>
      <c r="M28" s="39"/>
      <c r="N28" s="39"/>
      <c r="O28" s="39"/>
      <c r="P28" s="39"/>
      <c r="Q28" s="39"/>
      <c r="R28" s="39"/>
      <c r="S28" s="64"/>
      <c r="T28" s="317">
        <f>SUM(T8:T27)</f>
        <v>6</v>
      </c>
    </row>
  </sheetData>
  <mergeCells count="13">
    <mergeCell ref="A4:A7"/>
    <mergeCell ref="B4:B7"/>
    <mergeCell ref="C4:C7"/>
    <mergeCell ref="D4:D7"/>
    <mergeCell ref="G6:J6"/>
    <mergeCell ref="K6:M6"/>
    <mergeCell ref="C28:D28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&amp;R(愛媛県）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workbookViewId="0" topLeftCell="A1">
      <pane ySplit="6" topLeftCell="BM7" activePane="bottomLeft" state="frozen"/>
      <selection pane="topLeft" activeCell="E1" sqref="E1"/>
      <selection pane="bottomLeft" activeCell="F38" sqref="F38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25390625" style="2" customWidth="1"/>
    <col min="4" max="4" width="10.875" style="2" customWidth="1"/>
    <col min="5" max="5" width="9.625" style="2" customWidth="1"/>
    <col min="6" max="6" width="30.625" style="2" customWidth="1"/>
    <col min="7" max="8" width="5.75390625" style="2" customWidth="1"/>
    <col min="9" max="16" width="6.125" style="2" customWidth="1"/>
    <col min="17" max="18" width="6.375" style="2" customWidth="1"/>
    <col min="19" max="19" width="6.1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9" t="s">
        <v>57</v>
      </c>
      <c r="E2" s="55"/>
    </row>
    <row r="3" ht="12.75" thickBot="1"/>
    <row r="4" spans="1:19" s="1" customFormat="1" ht="24" customHeight="1">
      <c r="A4" s="258" t="s">
        <v>39</v>
      </c>
      <c r="B4" s="194" t="s">
        <v>122</v>
      </c>
      <c r="C4" s="231" t="s">
        <v>0</v>
      </c>
      <c r="D4" s="234" t="s">
        <v>24</v>
      </c>
      <c r="E4" s="241" t="s">
        <v>49</v>
      </c>
      <c r="F4" s="242"/>
      <c r="G4" s="242"/>
      <c r="H4" s="83"/>
      <c r="I4" s="245" t="s">
        <v>56</v>
      </c>
      <c r="J4" s="242"/>
      <c r="K4" s="242"/>
      <c r="L4" s="242"/>
      <c r="M4" s="242"/>
      <c r="N4" s="242"/>
      <c r="O4" s="242"/>
      <c r="P4" s="242"/>
      <c r="Q4" s="242"/>
      <c r="R4" s="242"/>
      <c r="S4" s="246"/>
    </row>
    <row r="5" spans="1:19" s="1" customFormat="1" ht="46.5" customHeight="1">
      <c r="A5" s="259"/>
      <c r="B5" s="261"/>
      <c r="C5" s="232"/>
      <c r="D5" s="235"/>
      <c r="E5" s="239" t="s">
        <v>31</v>
      </c>
      <c r="F5" s="212" t="s">
        <v>11</v>
      </c>
      <c r="G5" s="243" t="s">
        <v>12</v>
      </c>
      <c r="H5" s="237" t="s">
        <v>13</v>
      </c>
      <c r="I5" s="255" t="s">
        <v>127</v>
      </c>
      <c r="J5" s="256" t="s">
        <v>128</v>
      </c>
      <c r="K5" s="247" t="s">
        <v>129</v>
      </c>
      <c r="L5" s="249" t="s">
        <v>130</v>
      </c>
      <c r="M5" s="265" t="s">
        <v>131</v>
      </c>
      <c r="N5" s="251" t="s">
        <v>132</v>
      </c>
      <c r="O5" s="267" t="s">
        <v>133</v>
      </c>
      <c r="P5" s="249" t="s">
        <v>130</v>
      </c>
      <c r="Q5" s="263" t="s">
        <v>33</v>
      </c>
      <c r="R5" s="247" t="s">
        <v>134</v>
      </c>
      <c r="S5" s="253" t="s">
        <v>130</v>
      </c>
    </row>
    <row r="6" spans="1:19" ht="27" customHeight="1">
      <c r="A6" s="260"/>
      <c r="B6" s="262"/>
      <c r="C6" s="233"/>
      <c r="D6" s="236"/>
      <c r="E6" s="240"/>
      <c r="F6" s="212"/>
      <c r="G6" s="244"/>
      <c r="H6" s="238"/>
      <c r="I6" s="198"/>
      <c r="J6" s="257"/>
      <c r="K6" s="248"/>
      <c r="L6" s="250"/>
      <c r="M6" s="266"/>
      <c r="N6" s="252"/>
      <c r="O6" s="268"/>
      <c r="P6" s="250"/>
      <c r="Q6" s="264"/>
      <c r="R6" s="248"/>
      <c r="S6" s="254"/>
    </row>
    <row r="7" spans="1:19" s="308" customFormat="1" ht="13.5" customHeight="1">
      <c r="A7" s="87">
        <v>38</v>
      </c>
      <c r="B7" s="88">
        <v>201</v>
      </c>
      <c r="C7" s="95" t="s">
        <v>58</v>
      </c>
      <c r="D7" s="96" t="s">
        <v>59</v>
      </c>
      <c r="E7" s="307"/>
      <c r="F7" s="101"/>
      <c r="G7" s="143"/>
      <c r="H7" s="144"/>
      <c r="I7" s="145">
        <v>1</v>
      </c>
      <c r="J7" s="146">
        <v>2</v>
      </c>
      <c r="K7" s="146">
        <v>0</v>
      </c>
      <c r="L7" s="139">
        <f>IF(J7=""," ",ROUND(K7/J7*100,1))</f>
        <v>0</v>
      </c>
      <c r="M7" s="140"/>
      <c r="N7" s="141"/>
      <c r="O7" s="138"/>
      <c r="P7" s="139" t="str">
        <f>IF(O7=""," ",ROUND(O7/N7*100,1))</f>
        <v> </v>
      </c>
      <c r="Q7" s="152"/>
      <c r="R7" s="153"/>
      <c r="S7" s="142" t="str">
        <f>IF(Q7=""," ",ROUND(R7/Q7*100,1))</f>
        <v> </v>
      </c>
    </row>
    <row r="8" spans="1:19" s="308" customFormat="1" ht="13.5" customHeight="1">
      <c r="A8" s="87">
        <v>38</v>
      </c>
      <c r="B8" s="88">
        <v>202</v>
      </c>
      <c r="C8" s="97" t="s">
        <v>58</v>
      </c>
      <c r="D8" s="98" t="s">
        <v>60</v>
      </c>
      <c r="E8" s="307"/>
      <c r="F8" s="101"/>
      <c r="G8" s="143"/>
      <c r="H8" s="144"/>
      <c r="I8" s="145">
        <v>1</v>
      </c>
      <c r="J8" s="146">
        <v>2</v>
      </c>
      <c r="K8" s="146">
        <v>0</v>
      </c>
      <c r="L8" s="139">
        <f aca="true" t="shared" si="0" ref="L8:L27">IF(J8=""," ",ROUND(K8/J8*100,1))</f>
        <v>0</v>
      </c>
      <c r="M8" s="140"/>
      <c r="N8" s="141"/>
      <c r="O8" s="138"/>
      <c r="P8" s="139" t="str">
        <f aca="true" t="shared" si="1" ref="P8:P25">IF(O8=""," ",ROUND(O8/N8*100,1))</f>
        <v> </v>
      </c>
      <c r="Q8" s="152">
        <v>27</v>
      </c>
      <c r="R8" s="153">
        <v>0</v>
      </c>
      <c r="S8" s="142">
        <f aca="true" t="shared" si="2" ref="S8:S25">IF(Q8=""," ",ROUND(R8/Q8*100,1))</f>
        <v>0</v>
      </c>
    </row>
    <row r="9" spans="1:19" s="308" customFormat="1" ht="13.5" customHeight="1">
      <c r="A9" s="87">
        <v>38</v>
      </c>
      <c r="B9" s="88">
        <v>203</v>
      </c>
      <c r="C9" s="97" t="s">
        <v>58</v>
      </c>
      <c r="D9" s="98" t="s">
        <v>61</v>
      </c>
      <c r="E9" s="137"/>
      <c r="F9" s="136"/>
      <c r="G9" s="143"/>
      <c r="H9" s="144"/>
      <c r="I9" s="145">
        <v>1</v>
      </c>
      <c r="J9" s="146">
        <v>1</v>
      </c>
      <c r="K9" s="146">
        <v>0</v>
      </c>
      <c r="L9" s="139">
        <f t="shared" si="0"/>
        <v>0</v>
      </c>
      <c r="M9" s="140"/>
      <c r="N9" s="141"/>
      <c r="O9" s="138"/>
      <c r="P9" s="139" t="str">
        <f t="shared" si="1"/>
        <v> </v>
      </c>
      <c r="Q9" s="152">
        <v>507</v>
      </c>
      <c r="R9" s="153">
        <v>12</v>
      </c>
      <c r="S9" s="142">
        <f t="shared" si="2"/>
        <v>2.4</v>
      </c>
    </row>
    <row r="10" spans="1:19" s="308" customFormat="1" ht="13.5" customHeight="1">
      <c r="A10" s="87">
        <v>38</v>
      </c>
      <c r="B10" s="88">
        <v>204</v>
      </c>
      <c r="C10" s="97" t="s">
        <v>58</v>
      </c>
      <c r="D10" s="98" t="s">
        <v>62</v>
      </c>
      <c r="E10" s="137"/>
      <c r="F10" s="136"/>
      <c r="G10" s="143"/>
      <c r="H10" s="144"/>
      <c r="I10" s="145">
        <v>1</v>
      </c>
      <c r="J10" s="146">
        <v>1</v>
      </c>
      <c r="K10" s="146">
        <v>0</v>
      </c>
      <c r="L10" s="139">
        <f t="shared" si="0"/>
        <v>0</v>
      </c>
      <c r="M10" s="140"/>
      <c r="N10" s="141"/>
      <c r="O10" s="138"/>
      <c r="P10" s="139" t="str">
        <f t="shared" si="1"/>
        <v> </v>
      </c>
      <c r="Q10" s="152">
        <v>75</v>
      </c>
      <c r="R10" s="153">
        <v>0</v>
      </c>
      <c r="S10" s="142">
        <f t="shared" si="2"/>
        <v>0</v>
      </c>
    </row>
    <row r="11" spans="1:19" s="308" customFormat="1" ht="26.25" customHeight="1">
      <c r="A11" s="87">
        <v>38</v>
      </c>
      <c r="B11" s="88">
        <v>205</v>
      </c>
      <c r="C11" s="97" t="s">
        <v>58</v>
      </c>
      <c r="D11" s="98" t="s">
        <v>63</v>
      </c>
      <c r="E11" s="177">
        <v>36743</v>
      </c>
      <c r="F11" s="136" t="s">
        <v>145</v>
      </c>
      <c r="G11" s="143">
        <v>2</v>
      </c>
      <c r="H11" s="144">
        <v>1</v>
      </c>
      <c r="I11" s="145">
        <v>1</v>
      </c>
      <c r="J11" s="146">
        <v>1</v>
      </c>
      <c r="K11" s="146">
        <v>0</v>
      </c>
      <c r="L11" s="139">
        <f t="shared" si="0"/>
        <v>0</v>
      </c>
      <c r="M11" s="140"/>
      <c r="N11" s="141"/>
      <c r="O11" s="138"/>
      <c r="P11" s="139" t="str">
        <f t="shared" si="1"/>
        <v> </v>
      </c>
      <c r="Q11" s="152">
        <v>325</v>
      </c>
      <c r="R11" s="153">
        <v>21</v>
      </c>
      <c r="S11" s="142">
        <f t="shared" si="2"/>
        <v>6.5</v>
      </c>
    </row>
    <row r="12" spans="1:19" s="308" customFormat="1" ht="14.25" customHeight="1">
      <c r="A12" s="87">
        <v>38</v>
      </c>
      <c r="B12" s="88">
        <v>206</v>
      </c>
      <c r="C12" s="97" t="s">
        <v>58</v>
      </c>
      <c r="D12" s="98" t="s">
        <v>64</v>
      </c>
      <c r="E12" s="137"/>
      <c r="F12" s="136"/>
      <c r="G12" s="143"/>
      <c r="H12" s="144"/>
      <c r="I12" s="145">
        <v>1</v>
      </c>
      <c r="J12" s="146">
        <v>1</v>
      </c>
      <c r="K12" s="146">
        <v>0</v>
      </c>
      <c r="L12" s="139">
        <f t="shared" si="0"/>
        <v>0</v>
      </c>
      <c r="M12" s="140"/>
      <c r="N12" s="141"/>
      <c r="O12" s="138"/>
      <c r="P12" s="139" t="str">
        <f t="shared" si="1"/>
        <v> </v>
      </c>
      <c r="Q12" s="152">
        <v>546</v>
      </c>
      <c r="R12" s="153">
        <v>25</v>
      </c>
      <c r="S12" s="142">
        <f t="shared" si="2"/>
        <v>4.6</v>
      </c>
    </row>
    <row r="13" spans="1:19" s="308" customFormat="1" ht="14.25" customHeight="1">
      <c r="A13" s="87">
        <v>38</v>
      </c>
      <c r="B13" s="88">
        <v>207</v>
      </c>
      <c r="C13" s="97" t="s">
        <v>58</v>
      </c>
      <c r="D13" s="98" t="s">
        <v>65</v>
      </c>
      <c r="E13" s="137"/>
      <c r="F13" s="136"/>
      <c r="G13" s="143"/>
      <c r="H13" s="144"/>
      <c r="I13" s="145">
        <v>1</v>
      </c>
      <c r="J13" s="146">
        <v>1</v>
      </c>
      <c r="K13" s="146">
        <v>0</v>
      </c>
      <c r="L13" s="139">
        <f>IF(J13=""," ",ROUND(K13/J13*100,1))</f>
        <v>0</v>
      </c>
      <c r="M13" s="140"/>
      <c r="N13" s="141"/>
      <c r="O13" s="138"/>
      <c r="P13" s="139" t="str">
        <f t="shared" si="1"/>
        <v> </v>
      </c>
      <c r="Q13" s="152">
        <v>33</v>
      </c>
      <c r="R13" s="153">
        <v>0</v>
      </c>
      <c r="S13" s="142">
        <f>IF(Q13=""," ",ROUND(R13/Q13*100,1))</f>
        <v>0</v>
      </c>
    </row>
    <row r="14" spans="1:19" s="308" customFormat="1" ht="14.25" customHeight="1">
      <c r="A14" s="87">
        <v>38</v>
      </c>
      <c r="B14" s="88">
        <v>210</v>
      </c>
      <c r="C14" s="97" t="s">
        <v>58</v>
      </c>
      <c r="D14" s="98" t="s">
        <v>66</v>
      </c>
      <c r="E14" s="137"/>
      <c r="F14" s="136"/>
      <c r="G14" s="143"/>
      <c r="H14" s="144"/>
      <c r="I14" s="145">
        <v>1</v>
      </c>
      <c r="J14" s="146">
        <v>1</v>
      </c>
      <c r="K14" s="146">
        <v>0</v>
      </c>
      <c r="L14" s="139">
        <f>IF(J14=""," ",ROUND(K14/J14*100,1))</f>
        <v>0</v>
      </c>
      <c r="M14" s="140"/>
      <c r="N14" s="141"/>
      <c r="O14" s="138"/>
      <c r="P14" s="139" t="str">
        <f t="shared" si="1"/>
        <v> </v>
      </c>
      <c r="Q14" s="152">
        <v>23</v>
      </c>
      <c r="R14" s="153">
        <v>0</v>
      </c>
      <c r="S14" s="142">
        <f>IF(Q14=""," ",ROUND(R14/Q14*100,1))</f>
        <v>0</v>
      </c>
    </row>
    <row r="15" spans="1:19" s="308" customFormat="1" ht="14.25" customHeight="1">
      <c r="A15" s="87">
        <v>38</v>
      </c>
      <c r="B15" s="88">
        <v>213</v>
      </c>
      <c r="C15" s="97" t="s">
        <v>58</v>
      </c>
      <c r="D15" s="98" t="s">
        <v>67</v>
      </c>
      <c r="E15" s="137"/>
      <c r="F15" s="136"/>
      <c r="G15" s="143"/>
      <c r="H15" s="144"/>
      <c r="I15" s="145">
        <v>1</v>
      </c>
      <c r="J15" s="146">
        <v>2</v>
      </c>
      <c r="K15" s="146">
        <v>0</v>
      </c>
      <c r="L15" s="139">
        <f t="shared" si="0"/>
        <v>0</v>
      </c>
      <c r="M15" s="140"/>
      <c r="N15" s="141"/>
      <c r="O15" s="138"/>
      <c r="P15" s="139" t="str">
        <f t="shared" si="1"/>
        <v> </v>
      </c>
      <c r="Q15" s="152"/>
      <c r="R15" s="153"/>
      <c r="S15" s="142" t="str">
        <f t="shared" si="2"/>
        <v> </v>
      </c>
    </row>
    <row r="16" spans="1:19" s="308" customFormat="1" ht="14.25" customHeight="1">
      <c r="A16" s="87">
        <v>38</v>
      </c>
      <c r="B16" s="88">
        <v>214</v>
      </c>
      <c r="C16" s="97" t="s">
        <v>58</v>
      </c>
      <c r="D16" s="98" t="s">
        <v>68</v>
      </c>
      <c r="E16" s="137"/>
      <c r="F16" s="136"/>
      <c r="G16" s="143"/>
      <c r="H16" s="144"/>
      <c r="I16" s="145">
        <v>1</v>
      </c>
      <c r="J16" s="146">
        <v>2</v>
      </c>
      <c r="K16" s="146">
        <v>0</v>
      </c>
      <c r="L16" s="139">
        <f t="shared" si="0"/>
        <v>0</v>
      </c>
      <c r="M16" s="140"/>
      <c r="N16" s="141"/>
      <c r="O16" s="138"/>
      <c r="P16" s="139" t="str">
        <f>IF(O16=""," ",ROUND(O16/N16*100,1))</f>
        <v> </v>
      </c>
      <c r="Q16" s="152">
        <v>443</v>
      </c>
      <c r="R16" s="153">
        <v>19</v>
      </c>
      <c r="S16" s="142">
        <f t="shared" si="2"/>
        <v>4.3</v>
      </c>
    </row>
    <row r="17" spans="1:19" s="308" customFormat="1" ht="14.25" customHeight="1">
      <c r="A17" s="87">
        <v>38</v>
      </c>
      <c r="B17" s="88">
        <v>215</v>
      </c>
      <c r="C17" s="97" t="s">
        <v>58</v>
      </c>
      <c r="D17" s="98" t="s">
        <v>69</v>
      </c>
      <c r="E17" s="137"/>
      <c r="F17" s="136"/>
      <c r="G17" s="143"/>
      <c r="H17" s="144"/>
      <c r="I17" s="145">
        <v>1</v>
      </c>
      <c r="J17" s="146">
        <v>1</v>
      </c>
      <c r="K17" s="146">
        <v>0</v>
      </c>
      <c r="L17" s="139">
        <f t="shared" si="0"/>
        <v>0</v>
      </c>
      <c r="M17" s="140"/>
      <c r="N17" s="141"/>
      <c r="O17" s="138"/>
      <c r="P17" s="139" t="str">
        <f t="shared" si="1"/>
        <v> </v>
      </c>
      <c r="Q17" s="152">
        <v>34</v>
      </c>
      <c r="R17" s="153">
        <v>1</v>
      </c>
      <c r="S17" s="142">
        <f t="shared" si="2"/>
        <v>2.9</v>
      </c>
    </row>
    <row r="18" spans="1:19" s="308" customFormat="1" ht="14.25" customHeight="1">
      <c r="A18" s="87">
        <v>38</v>
      </c>
      <c r="B18" s="88">
        <v>356</v>
      </c>
      <c r="C18" s="97" t="s">
        <v>58</v>
      </c>
      <c r="D18" s="98" t="s">
        <v>70</v>
      </c>
      <c r="E18" s="137"/>
      <c r="F18" s="136"/>
      <c r="G18" s="143"/>
      <c r="H18" s="144"/>
      <c r="I18" s="145"/>
      <c r="J18" s="146"/>
      <c r="K18" s="146"/>
      <c r="L18" s="139" t="str">
        <f t="shared" si="0"/>
        <v> </v>
      </c>
      <c r="M18" s="152">
        <v>1</v>
      </c>
      <c r="N18" s="309">
        <v>1</v>
      </c>
      <c r="O18" s="153">
        <v>0</v>
      </c>
      <c r="P18" s="139">
        <f>IF(O18=""," ",ROUND(O18/N18*100,1))</f>
        <v>0</v>
      </c>
      <c r="Q18" s="152">
        <v>4</v>
      </c>
      <c r="R18" s="153">
        <v>0</v>
      </c>
      <c r="S18" s="142">
        <f>IF(Q18=""," ",ROUND(R18/Q18*100,1))</f>
        <v>0</v>
      </c>
    </row>
    <row r="19" spans="1:19" s="308" customFormat="1" ht="14.25" customHeight="1">
      <c r="A19" s="87">
        <v>38</v>
      </c>
      <c r="B19" s="88">
        <v>386</v>
      </c>
      <c r="C19" s="97" t="s">
        <v>58</v>
      </c>
      <c r="D19" s="98" t="s">
        <v>71</v>
      </c>
      <c r="E19" s="137"/>
      <c r="F19" s="136"/>
      <c r="G19" s="143"/>
      <c r="H19" s="144"/>
      <c r="I19" s="145"/>
      <c r="J19" s="146"/>
      <c r="K19" s="146"/>
      <c r="L19" s="139" t="str">
        <f t="shared" si="0"/>
        <v> </v>
      </c>
      <c r="M19" s="152">
        <v>1</v>
      </c>
      <c r="N19" s="309">
        <v>1</v>
      </c>
      <c r="O19" s="153">
        <v>0</v>
      </c>
      <c r="P19" s="139">
        <f>IF(O19=""," ",ROUND(O19/N19*100,1))</f>
        <v>0</v>
      </c>
      <c r="Q19" s="152">
        <v>222</v>
      </c>
      <c r="R19" s="153">
        <v>12</v>
      </c>
      <c r="S19" s="142">
        <f>IF(Q19=""," ",ROUND(R19/Q19*100,1))</f>
        <v>5.4</v>
      </c>
    </row>
    <row r="20" spans="1:19" s="308" customFormat="1" ht="14.25" customHeight="1">
      <c r="A20" s="87">
        <v>38</v>
      </c>
      <c r="B20" s="88">
        <v>401</v>
      </c>
      <c r="C20" s="97" t="s">
        <v>58</v>
      </c>
      <c r="D20" s="98" t="s">
        <v>72</v>
      </c>
      <c r="E20" s="137"/>
      <c r="F20" s="136"/>
      <c r="G20" s="143"/>
      <c r="H20" s="144"/>
      <c r="I20" s="145"/>
      <c r="J20" s="146"/>
      <c r="K20" s="146"/>
      <c r="L20" s="139" t="str">
        <f t="shared" si="0"/>
        <v> </v>
      </c>
      <c r="M20" s="152">
        <v>1</v>
      </c>
      <c r="N20" s="309">
        <v>1</v>
      </c>
      <c r="O20" s="153">
        <v>0</v>
      </c>
      <c r="P20" s="139">
        <f>IF(O20=""," ",ROUND(O20/N20*100,1))</f>
        <v>0</v>
      </c>
      <c r="Q20" s="152">
        <v>24</v>
      </c>
      <c r="R20" s="153">
        <v>0</v>
      </c>
      <c r="S20" s="142">
        <f>IF(Q20=""," ",ROUND(R20/Q20*100,1))</f>
        <v>0</v>
      </c>
    </row>
    <row r="21" spans="1:19" s="308" customFormat="1" ht="14.25" customHeight="1">
      <c r="A21" s="87">
        <v>38</v>
      </c>
      <c r="B21" s="88">
        <v>402</v>
      </c>
      <c r="C21" s="97" t="s">
        <v>58</v>
      </c>
      <c r="D21" s="98" t="s">
        <v>73</v>
      </c>
      <c r="E21" s="137"/>
      <c r="F21" s="136"/>
      <c r="G21" s="143"/>
      <c r="H21" s="144"/>
      <c r="I21" s="145"/>
      <c r="J21" s="146"/>
      <c r="K21" s="146"/>
      <c r="L21" s="139" t="str">
        <f>IF(J21=""," ",ROUND(K21/J21*100,1))</f>
        <v> </v>
      </c>
      <c r="M21" s="152">
        <v>1</v>
      </c>
      <c r="N21" s="309">
        <v>1</v>
      </c>
      <c r="O21" s="153">
        <v>0</v>
      </c>
      <c r="P21" s="139">
        <f t="shared" si="1"/>
        <v>0</v>
      </c>
      <c r="Q21" s="152">
        <v>61</v>
      </c>
      <c r="R21" s="153">
        <v>1</v>
      </c>
      <c r="S21" s="142">
        <f t="shared" si="2"/>
        <v>1.6</v>
      </c>
    </row>
    <row r="22" spans="1:19" s="308" customFormat="1" ht="14.25" customHeight="1">
      <c r="A22" s="87">
        <v>38</v>
      </c>
      <c r="B22" s="88">
        <v>422</v>
      </c>
      <c r="C22" s="97" t="s">
        <v>58</v>
      </c>
      <c r="D22" s="98" t="s">
        <v>74</v>
      </c>
      <c r="E22" s="137"/>
      <c r="F22" s="136"/>
      <c r="G22" s="143"/>
      <c r="H22" s="144"/>
      <c r="I22" s="145"/>
      <c r="J22" s="146"/>
      <c r="K22" s="146"/>
      <c r="L22" s="139" t="str">
        <f t="shared" si="0"/>
        <v> </v>
      </c>
      <c r="M22" s="152">
        <v>1</v>
      </c>
      <c r="N22" s="309">
        <v>1</v>
      </c>
      <c r="O22" s="153">
        <v>0</v>
      </c>
      <c r="P22" s="139">
        <f t="shared" si="1"/>
        <v>0</v>
      </c>
      <c r="Q22" s="152">
        <v>41</v>
      </c>
      <c r="R22" s="153">
        <v>1</v>
      </c>
      <c r="S22" s="142">
        <f>IF(Q22=""," ",ROUND(R22/Q22*100,1))</f>
        <v>2.4</v>
      </c>
    </row>
    <row r="23" spans="1:19" s="308" customFormat="1" ht="14.25" customHeight="1">
      <c r="A23" s="87">
        <v>38</v>
      </c>
      <c r="B23" s="88">
        <v>442</v>
      </c>
      <c r="C23" s="97" t="s">
        <v>58</v>
      </c>
      <c r="D23" s="98" t="s">
        <v>75</v>
      </c>
      <c r="E23" s="137"/>
      <c r="F23" s="136"/>
      <c r="G23" s="143"/>
      <c r="H23" s="144"/>
      <c r="I23" s="145"/>
      <c r="J23" s="146"/>
      <c r="K23" s="146"/>
      <c r="L23" s="139" t="str">
        <f>IF(J23=""," ",ROUND(K23/J23*100,1))</f>
        <v> </v>
      </c>
      <c r="M23" s="152">
        <v>1</v>
      </c>
      <c r="N23" s="309">
        <v>1</v>
      </c>
      <c r="O23" s="153">
        <v>0</v>
      </c>
      <c r="P23" s="139">
        <f>IF(O23=""," ",ROUND(O23/N23*100,1))</f>
        <v>0</v>
      </c>
      <c r="Q23" s="152">
        <v>69</v>
      </c>
      <c r="R23" s="153">
        <v>0</v>
      </c>
      <c r="S23" s="142">
        <f>IF(Q23=""," ",ROUND(R23/Q23*100,1))</f>
        <v>0</v>
      </c>
    </row>
    <row r="24" spans="1:19" s="308" customFormat="1" ht="14.25" customHeight="1">
      <c r="A24" s="87">
        <v>38</v>
      </c>
      <c r="B24" s="88">
        <v>484</v>
      </c>
      <c r="C24" s="97" t="s">
        <v>58</v>
      </c>
      <c r="D24" s="98" t="s">
        <v>76</v>
      </c>
      <c r="E24" s="137"/>
      <c r="F24" s="136"/>
      <c r="G24" s="143"/>
      <c r="H24" s="144"/>
      <c r="I24" s="145"/>
      <c r="J24" s="146"/>
      <c r="K24" s="146"/>
      <c r="L24" s="139" t="str">
        <f t="shared" si="0"/>
        <v> </v>
      </c>
      <c r="M24" s="152">
        <v>1</v>
      </c>
      <c r="N24" s="309">
        <v>1</v>
      </c>
      <c r="O24" s="153">
        <v>0</v>
      </c>
      <c r="P24" s="139">
        <f t="shared" si="1"/>
        <v>0</v>
      </c>
      <c r="Q24" s="152">
        <v>10</v>
      </c>
      <c r="R24" s="153">
        <v>0</v>
      </c>
      <c r="S24" s="142">
        <f t="shared" si="2"/>
        <v>0</v>
      </c>
    </row>
    <row r="25" spans="1:19" s="308" customFormat="1" ht="14.25" customHeight="1">
      <c r="A25" s="87">
        <v>38</v>
      </c>
      <c r="B25" s="88">
        <v>488</v>
      </c>
      <c r="C25" s="97" t="s">
        <v>58</v>
      </c>
      <c r="D25" s="98" t="s">
        <v>77</v>
      </c>
      <c r="E25" s="137"/>
      <c r="F25" s="136"/>
      <c r="G25" s="143"/>
      <c r="H25" s="144"/>
      <c r="I25" s="145"/>
      <c r="J25" s="146"/>
      <c r="K25" s="146"/>
      <c r="L25" s="139" t="str">
        <f t="shared" si="0"/>
        <v> </v>
      </c>
      <c r="M25" s="152">
        <v>1</v>
      </c>
      <c r="N25" s="309">
        <v>1</v>
      </c>
      <c r="O25" s="153">
        <v>0</v>
      </c>
      <c r="P25" s="139">
        <f t="shared" si="1"/>
        <v>0</v>
      </c>
      <c r="Q25" s="152">
        <v>6</v>
      </c>
      <c r="R25" s="153">
        <v>0</v>
      </c>
      <c r="S25" s="142">
        <f t="shared" si="2"/>
        <v>0</v>
      </c>
    </row>
    <row r="26" spans="1:19" s="308" customFormat="1" ht="14.25" customHeight="1" thickBot="1">
      <c r="A26" s="87">
        <v>38</v>
      </c>
      <c r="B26" s="88">
        <v>506</v>
      </c>
      <c r="C26" s="97" t="s">
        <v>58</v>
      </c>
      <c r="D26" s="98" t="s">
        <v>78</v>
      </c>
      <c r="E26" s="137"/>
      <c r="F26" s="136"/>
      <c r="G26" s="143"/>
      <c r="H26" s="144"/>
      <c r="I26" s="145"/>
      <c r="J26" s="146"/>
      <c r="K26" s="146"/>
      <c r="L26" s="139" t="str">
        <f t="shared" si="0"/>
        <v> </v>
      </c>
      <c r="M26" s="152">
        <v>1</v>
      </c>
      <c r="N26" s="309">
        <v>1</v>
      </c>
      <c r="O26" s="153">
        <v>0</v>
      </c>
      <c r="P26" s="139">
        <f>IF(O26=""," ",ROUND(O26/N26*100,1))</f>
        <v>0</v>
      </c>
      <c r="Q26" s="152">
        <v>58</v>
      </c>
      <c r="R26" s="153">
        <v>0</v>
      </c>
      <c r="S26" s="142">
        <f>IF(Q26=""," ",ROUND(R26/Q26*100,1))</f>
        <v>0</v>
      </c>
    </row>
    <row r="27" spans="1:19" ht="16.5" customHeight="1" thickBot="1">
      <c r="A27" s="14"/>
      <c r="B27" s="15">
        <v>1000</v>
      </c>
      <c r="C27" s="217" t="s">
        <v>10</v>
      </c>
      <c r="D27" s="217"/>
      <c r="E27" s="9"/>
      <c r="F27" s="65">
        <f>COUNTA(F7:F26)</f>
        <v>1</v>
      </c>
      <c r="G27" s="147"/>
      <c r="H27" s="148">
        <f>SUM(H7:H26)</f>
        <v>1</v>
      </c>
      <c r="I27" s="149">
        <f>COUNTA(I7:I26)</f>
        <v>11</v>
      </c>
      <c r="J27" s="150">
        <f>SUM(J7:J26)</f>
        <v>15</v>
      </c>
      <c r="K27" s="150">
        <f>SUM(K7:K26)</f>
        <v>0</v>
      </c>
      <c r="L27" s="58">
        <f t="shared" si="0"/>
        <v>0</v>
      </c>
      <c r="M27" s="151">
        <f>COUNTA(M7:M26)</f>
        <v>9</v>
      </c>
      <c r="N27" s="123">
        <f>SUM(N7:N26)</f>
        <v>9</v>
      </c>
      <c r="O27" s="123">
        <f>SUM(O7:O26)</f>
        <v>0</v>
      </c>
      <c r="P27" s="58">
        <f>IF(N27=""," ",ROUND(O27/N27*100,1))</f>
        <v>0</v>
      </c>
      <c r="Q27" s="128">
        <f>SUM(Q7:Q26)</f>
        <v>2508</v>
      </c>
      <c r="R27" s="123">
        <f>SUM(R7:R26)</f>
        <v>92</v>
      </c>
      <c r="S27" s="38">
        <f>IF(Q27=""," ",ROUND(R27/Q27*100,1))</f>
        <v>3.7</v>
      </c>
    </row>
    <row r="29" ht="12">
      <c r="F29" s="2" t="s">
        <v>41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27:D27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&amp;R（愛媛県）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SheetLayoutView="100" workbookViewId="0" topLeftCell="A1">
      <pane ySplit="9" topLeftCell="BM10" activePane="bottomLeft" state="frozen"/>
      <selection pane="topLeft" activeCell="E1" sqref="E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2" customWidth="1"/>
    <col min="5" max="5" width="5.625" style="2" customWidth="1"/>
    <col min="6" max="6" width="13.125" style="2" customWidth="1"/>
    <col min="7" max="8" width="5.125" style="2" customWidth="1"/>
    <col min="9" max="9" width="6.25390625" style="2" customWidth="1"/>
    <col min="10" max="13" width="5.125" style="2" customWidth="1"/>
    <col min="14" max="14" width="6.125" style="2" customWidth="1"/>
    <col min="15" max="17" width="5.125" style="2" customWidth="1"/>
    <col min="18" max="18" width="6.125" style="2" customWidth="1"/>
    <col min="19" max="27" width="5.125" style="2" customWidth="1"/>
    <col min="28" max="16384" width="9.00390625" style="2" customWidth="1"/>
  </cols>
  <sheetData>
    <row r="1" ht="12">
      <c r="A1" s="2" t="s">
        <v>51</v>
      </c>
    </row>
    <row r="2" spans="1:2" ht="22.5" customHeight="1">
      <c r="A2" s="29" t="s">
        <v>23</v>
      </c>
      <c r="B2" s="3"/>
    </row>
    <row r="3" spans="1:2" ht="15" thickBot="1">
      <c r="A3" s="29"/>
      <c r="B3" s="63" t="s">
        <v>30</v>
      </c>
    </row>
    <row r="4" spans="1:27" s="61" customFormat="1" ht="19.5" customHeight="1" thickBot="1">
      <c r="A4" s="59"/>
      <c r="B4" s="60">
        <v>1</v>
      </c>
      <c r="C4" s="282">
        <v>39539</v>
      </c>
      <c r="D4" s="283"/>
      <c r="E4" s="60">
        <v>2</v>
      </c>
      <c r="F4" s="284">
        <v>39569</v>
      </c>
      <c r="G4" s="285"/>
      <c r="H4" s="285"/>
      <c r="I4" s="178">
        <v>3</v>
      </c>
      <c r="J4" s="284" t="s">
        <v>29</v>
      </c>
      <c r="K4" s="285"/>
      <c r="L4" s="285"/>
      <c r="M4" s="285"/>
      <c r="N4" s="285"/>
      <c r="AA4" s="62"/>
    </row>
    <row r="5" spans="1:27" ht="9.75" customHeight="1" thickBot="1">
      <c r="A5"/>
      <c r="B5" s="50"/>
      <c r="C5" s="50"/>
      <c r="D5" s="50"/>
      <c r="E5" s="50"/>
      <c r="F5" s="50"/>
      <c r="G5" s="50"/>
      <c r="H5" s="50"/>
      <c r="I5" s="51"/>
      <c r="J5" s="52"/>
      <c r="K5" s="52"/>
      <c r="L5" s="50"/>
      <c r="M5" s="50"/>
      <c r="N5" s="50"/>
      <c r="O5" s="50"/>
      <c r="P5" s="50"/>
      <c r="Q5" s="50"/>
      <c r="R5" s="50"/>
      <c r="S5" s="51"/>
      <c r="T5" s="52"/>
      <c r="U5" s="52"/>
      <c r="V5" s="50"/>
      <c r="W5" s="50"/>
      <c r="X5" s="52"/>
      <c r="Y5" s="52"/>
      <c r="Z5" s="52"/>
      <c r="AA5"/>
    </row>
    <row r="6" spans="1:27" ht="13.5" customHeight="1" thickBot="1">
      <c r="A6"/>
      <c r="B6" s="50"/>
      <c r="C6" s="50"/>
      <c r="D6" s="50"/>
      <c r="E6" s="269" t="s">
        <v>27</v>
      </c>
      <c r="F6" s="271"/>
      <c r="G6" s="54">
        <v>1</v>
      </c>
      <c r="H6" s="53"/>
      <c r="I6" s="53"/>
      <c r="J6" s="53"/>
      <c r="K6" s="53"/>
      <c r="L6" s="269" t="s">
        <v>27</v>
      </c>
      <c r="M6" s="270"/>
      <c r="N6" s="270"/>
      <c r="O6" s="54">
        <v>1</v>
      </c>
      <c r="P6" s="50"/>
      <c r="Q6" s="269" t="s">
        <v>27</v>
      </c>
      <c r="R6" s="270"/>
      <c r="S6" s="270"/>
      <c r="T6" s="54">
        <v>1</v>
      </c>
      <c r="U6" s="52"/>
      <c r="V6" s="269" t="s">
        <v>27</v>
      </c>
      <c r="W6" s="270"/>
      <c r="X6" s="271"/>
      <c r="Y6" s="54">
        <v>1</v>
      </c>
      <c r="Z6" s="52"/>
      <c r="AA6"/>
    </row>
    <row r="7" spans="1:27" ht="31.5" customHeight="1">
      <c r="A7" s="225" t="s">
        <v>39</v>
      </c>
      <c r="B7" s="294" t="s">
        <v>135</v>
      </c>
      <c r="C7" s="291" t="s">
        <v>0</v>
      </c>
      <c r="D7" s="234" t="s">
        <v>24</v>
      </c>
      <c r="E7" s="286" t="s">
        <v>136</v>
      </c>
      <c r="F7" s="287"/>
      <c r="G7" s="287"/>
      <c r="H7" s="287"/>
      <c r="I7" s="287"/>
      <c r="J7" s="287"/>
      <c r="K7" s="288"/>
      <c r="L7" s="286" t="s">
        <v>6</v>
      </c>
      <c r="M7" s="287"/>
      <c r="N7" s="287"/>
      <c r="O7" s="287"/>
      <c r="P7" s="288"/>
      <c r="Q7" s="286" t="s">
        <v>3</v>
      </c>
      <c r="R7" s="287"/>
      <c r="S7" s="287"/>
      <c r="T7" s="287"/>
      <c r="U7" s="288"/>
      <c r="V7" s="297" t="s">
        <v>50</v>
      </c>
      <c r="W7" s="298"/>
      <c r="X7" s="298"/>
      <c r="Y7" s="298"/>
      <c r="Z7" s="298"/>
      <c r="AA7" s="299"/>
    </row>
    <row r="8" spans="1:27" ht="15" customHeight="1">
      <c r="A8" s="226"/>
      <c r="B8" s="295"/>
      <c r="C8" s="292"/>
      <c r="D8" s="235"/>
      <c r="E8" s="274" t="s">
        <v>137</v>
      </c>
      <c r="F8" s="278" t="s">
        <v>138</v>
      </c>
      <c r="G8" s="276" t="s">
        <v>2</v>
      </c>
      <c r="H8" s="100"/>
      <c r="I8" s="280" t="s">
        <v>1</v>
      </c>
      <c r="J8" s="100"/>
      <c r="K8" s="272" t="s">
        <v>130</v>
      </c>
      <c r="L8" s="276" t="s">
        <v>2</v>
      </c>
      <c r="M8" s="100"/>
      <c r="N8" s="280" t="s">
        <v>1</v>
      </c>
      <c r="O8" s="100"/>
      <c r="P8" s="272" t="s">
        <v>130</v>
      </c>
      <c r="Q8" s="276" t="s">
        <v>2</v>
      </c>
      <c r="R8" s="100"/>
      <c r="S8" s="280" t="s">
        <v>1</v>
      </c>
      <c r="T8" s="100"/>
      <c r="U8" s="272" t="s">
        <v>130</v>
      </c>
      <c r="V8" s="305" t="s">
        <v>17</v>
      </c>
      <c r="W8" s="100"/>
      <c r="X8" s="303" t="s">
        <v>130</v>
      </c>
      <c r="Y8" s="300" t="s">
        <v>18</v>
      </c>
      <c r="Z8" s="301"/>
      <c r="AA8" s="302"/>
    </row>
    <row r="9" spans="1:27" ht="61.5" customHeight="1">
      <c r="A9" s="227"/>
      <c r="B9" s="296"/>
      <c r="C9" s="293"/>
      <c r="D9" s="236"/>
      <c r="E9" s="275"/>
      <c r="F9" s="279"/>
      <c r="G9" s="277"/>
      <c r="H9" s="101" t="s">
        <v>139</v>
      </c>
      <c r="I9" s="281"/>
      <c r="J9" s="102" t="s">
        <v>140</v>
      </c>
      <c r="K9" s="273"/>
      <c r="L9" s="277"/>
      <c r="M9" s="101" t="s">
        <v>139</v>
      </c>
      <c r="N9" s="281"/>
      <c r="O9" s="103" t="s">
        <v>140</v>
      </c>
      <c r="P9" s="273"/>
      <c r="Q9" s="277"/>
      <c r="R9" s="101" t="s">
        <v>139</v>
      </c>
      <c r="S9" s="281"/>
      <c r="T9" s="102" t="s">
        <v>140</v>
      </c>
      <c r="U9" s="273"/>
      <c r="V9" s="306"/>
      <c r="W9" s="102" t="s">
        <v>141</v>
      </c>
      <c r="X9" s="304"/>
      <c r="Y9" s="104" t="s">
        <v>142</v>
      </c>
      <c r="Z9" s="101" t="s">
        <v>141</v>
      </c>
      <c r="AA9" s="105" t="s">
        <v>130</v>
      </c>
    </row>
    <row r="10" spans="1:27" ht="15" customHeight="1">
      <c r="A10" s="7">
        <v>38</v>
      </c>
      <c r="B10" s="5">
        <v>201</v>
      </c>
      <c r="C10" s="89" t="s">
        <v>58</v>
      </c>
      <c r="D10" s="90" t="s">
        <v>59</v>
      </c>
      <c r="E10" s="114">
        <v>40</v>
      </c>
      <c r="F10" s="4" t="s">
        <v>92</v>
      </c>
      <c r="G10" s="115">
        <v>90</v>
      </c>
      <c r="H10" s="115">
        <v>76</v>
      </c>
      <c r="I10" s="115">
        <v>1867</v>
      </c>
      <c r="J10" s="115">
        <v>469</v>
      </c>
      <c r="K10" s="33">
        <f>IF(G10=""," ",ROUND(J10/I10*100,1))</f>
        <v>25.1</v>
      </c>
      <c r="L10" s="124">
        <v>45</v>
      </c>
      <c r="M10" s="115">
        <v>41</v>
      </c>
      <c r="N10" s="117">
        <v>1358</v>
      </c>
      <c r="O10" s="115">
        <v>333</v>
      </c>
      <c r="P10" s="33">
        <f>IF(L10=""," ",ROUND(O10/N10*100,1))</f>
        <v>24.5</v>
      </c>
      <c r="Q10" s="124">
        <v>6</v>
      </c>
      <c r="R10" s="115">
        <v>4</v>
      </c>
      <c r="S10" s="115">
        <v>78</v>
      </c>
      <c r="T10" s="115">
        <v>6</v>
      </c>
      <c r="U10" s="33">
        <f>IF(Q10=""," ",ROUND(T10/S10*100,1))</f>
        <v>7.7</v>
      </c>
      <c r="V10" s="129">
        <v>234</v>
      </c>
      <c r="W10" s="115">
        <v>9</v>
      </c>
      <c r="X10" s="45">
        <f>IF(V10=""," ",ROUND(W10/V10*100,1))</f>
        <v>3.8</v>
      </c>
      <c r="Y10" s="115">
        <v>208</v>
      </c>
      <c r="Z10" s="115">
        <v>9</v>
      </c>
      <c r="AA10" s="40">
        <f>IF(Y10=""," ",ROUND(Z10/Y10*100,1))</f>
        <v>4.3</v>
      </c>
    </row>
    <row r="11" spans="1:27" ht="15" customHeight="1">
      <c r="A11" s="7">
        <v>38</v>
      </c>
      <c r="B11" s="5">
        <v>202</v>
      </c>
      <c r="C11" s="89" t="s">
        <v>58</v>
      </c>
      <c r="D11" s="90" t="s">
        <v>60</v>
      </c>
      <c r="E11" s="114">
        <v>40</v>
      </c>
      <c r="F11" s="4" t="s">
        <v>105</v>
      </c>
      <c r="G11" s="115">
        <v>75</v>
      </c>
      <c r="H11" s="115">
        <v>60</v>
      </c>
      <c r="I11" s="115">
        <v>1630</v>
      </c>
      <c r="J11" s="115">
        <v>388</v>
      </c>
      <c r="K11" s="33">
        <f aca="true" t="shared" si="0" ref="K11:K29">IF(G11=""," ",ROUND(J11/I11*100,1))</f>
        <v>23.8</v>
      </c>
      <c r="L11" s="124">
        <v>39</v>
      </c>
      <c r="M11" s="115">
        <v>32</v>
      </c>
      <c r="N11" s="115">
        <v>1038</v>
      </c>
      <c r="O11" s="115">
        <v>236</v>
      </c>
      <c r="P11" s="33">
        <f>IF(L11=""," ",ROUND(O11/N11*100,1))</f>
        <v>22.7</v>
      </c>
      <c r="Q11" s="124">
        <v>5</v>
      </c>
      <c r="R11" s="115">
        <v>2</v>
      </c>
      <c r="S11" s="115">
        <v>68</v>
      </c>
      <c r="T11" s="115">
        <v>1</v>
      </c>
      <c r="U11" s="33">
        <f>IF(Q11=""," ",ROUND(T11/S11*100,1))</f>
        <v>1.5</v>
      </c>
      <c r="V11" s="129">
        <v>110</v>
      </c>
      <c r="W11" s="115">
        <v>1</v>
      </c>
      <c r="X11" s="45">
        <f>IF(V11=""," ",ROUND(W11/V11*100,1))</f>
        <v>0.9</v>
      </c>
      <c r="Y11" s="115">
        <v>90</v>
      </c>
      <c r="Z11" s="115">
        <v>1</v>
      </c>
      <c r="AA11" s="40">
        <f>IF(Y11=""," ",ROUND(Z11/Y11*100,1))</f>
        <v>1.1</v>
      </c>
    </row>
    <row r="12" spans="1:27" ht="15" customHeight="1">
      <c r="A12" s="7">
        <v>38</v>
      </c>
      <c r="B12" s="5">
        <v>203</v>
      </c>
      <c r="C12" s="89" t="s">
        <v>58</v>
      </c>
      <c r="D12" s="90" t="s">
        <v>61</v>
      </c>
      <c r="E12" s="114">
        <v>35</v>
      </c>
      <c r="F12" s="4" t="s">
        <v>111</v>
      </c>
      <c r="G12" s="115">
        <v>71</v>
      </c>
      <c r="H12" s="116">
        <v>47</v>
      </c>
      <c r="I12" s="115">
        <v>1258</v>
      </c>
      <c r="J12" s="115">
        <v>291</v>
      </c>
      <c r="K12" s="33">
        <f t="shared" si="0"/>
        <v>23.1</v>
      </c>
      <c r="L12" s="124">
        <v>46</v>
      </c>
      <c r="M12" s="115">
        <v>32</v>
      </c>
      <c r="N12" s="115">
        <v>871</v>
      </c>
      <c r="O12" s="115">
        <v>169</v>
      </c>
      <c r="P12" s="33">
        <f aca="true" t="shared" si="1" ref="P12:P28">IF(L12=""," ",ROUND(O12/N12*100,1))</f>
        <v>19.4</v>
      </c>
      <c r="Q12" s="124">
        <v>5</v>
      </c>
      <c r="R12" s="115">
        <v>2</v>
      </c>
      <c r="S12" s="115">
        <v>61</v>
      </c>
      <c r="T12" s="115">
        <v>3</v>
      </c>
      <c r="U12" s="33">
        <f aca="true" t="shared" si="2" ref="U12:U28">IF(Q12=""," ",ROUND(T12/S12*100,1))</f>
        <v>4.9</v>
      </c>
      <c r="V12" s="129">
        <v>107</v>
      </c>
      <c r="W12" s="115">
        <v>10</v>
      </c>
      <c r="X12" s="45">
        <f aca="true" t="shared" si="3" ref="X12:X28">IF(V12=""," ",ROUND(W12/V12*100,1))</f>
        <v>9.3</v>
      </c>
      <c r="Y12" s="115">
        <v>78</v>
      </c>
      <c r="Z12" s="115">
        <v>2</v>
      </c>
      <c r="AA12" s="40">
        <f aca="true" t="shared" si="4" ref="AA12:AA20">IF(Y12=""," ",ROUND(Z12/Y12*100,1))</f>
        <v>2.6</v>
      </c>
    </row>
    <row r="13" spans="1:27" ht="15" customHeight="1">
      <c r="A13" s="7">
        <v>38</v>
      </c>
      <c r="B13" s="5">
        <v>204</v>
      </c>
      <c r="C13" s="89" t="s">
        <v>58</v>
      </c>
      <c r="D13" s="90" t="s">
        <v>62</v>
      </c>
      <c r="E13" s="114">
        <v>30</v>
      </c>
      <c r="F13" s="4" t="s">
        <v>115</v>
      </c>
      <c r="G13" s="115"/>
      <c r="H13" s="115"/>
      <c r="I13" s="115"/>
      <c r="J13" s="115"/>
      <c r="K13" s="33" t="str">
        <f t="shared" si="0"/>
        <v> </v>
      </c>
      <c r="L13" s="124">
        <v>29</v>
      </c>
      <c r="M13" s="115">
        <v>17</v>
      </c>
      <c r="N13" s="115">
        <v>409</v>
      </c>
      <c r="O13" s="115">
        <v>63</v>
      </c>
      <c r="P13" s="33">
        <f t="shared" si="1"/>
        <v>15.4</v>
      </c>
      <c r="Q13" s="124">
        <v>6</v>
      </c>
      <c r="R13" s="115">
        <v>3</v>
      </c>
      <c r="S13" s="115">
        <v>44</v>
      </c>
      <c r="T13" s="115">
        <v>3</v>
      </c>
      <c r="U13" s="33">
        <f t="shared" si="2"/>
        <v>6.8</v>
      </c>
      <c r="V13" s="129">
        <v>36</v>
      </c>
      <c r="W13" s="115">
        <v>3</v>
      </c>
      <c r="X13" s="45">
        <f t="shared" si="3"/>
        <v>8.3</v>
      </c>
      <c r="Y13" s="115">
        <v>26</v>
      </c>
      <c r="Z13" s="115">
        <v>1</v>
      </c>
      <c r="AA13" s="40">
        <f t="shared" si="4"/>
        <v>3.8</v>
      </c>
    </row>
    <row r="14" spans="1:27" ht="15" customHeight="1">
      <c r="A14" s="7">
        <v>38</v>
      </c>
      <c r="B14" s="5">
        <v>205</v>
      </c>
      <c r="C14" s="89" t="s">
        <v>58</v>
      </c>
      <c r="D14" s="90" t="s">
        <v>63</v>
      </c>
      <c r="E14" s="114">
        <v>50</v>
      </c>
      <c r="F14" s="4" t="s">
        <v>112</v>
      </c>
      <c r="G14" s="115">
        <v>108</v>
      </c>
      <c r="H14" s="115">
        <v>89</v>
      </c>
      <c r="I14" s="115">
        <v>1795</v>
      </c>
      <c r="J14" s="115">
        <v>530</v>
      </c>
      <c r="K14" s="33">
        <f t="shared" si="0"/>
        <v>29.5</v>
      </c>
      <c r="L14" s="124">
        <v>45</v>
      </c>
      <c r="M14" s="115">
        <v>37</v>
      </c>
      <c r="N14" s="115">
        <v>883</v>
      </c>
      <c r="O14" s="115">
        <v>204</v>
      </c>
      <c r="P14" s="33">
        <f t="shared" si="1"/>
        <v>23.1</v>
      </c>
      <c r="Q14" s="124">
        <v>6</v>
      </c>
      <c r="R14" s="115">
        <v>4</v>
      </c>
      <c r="S14" s="115">
        <v>50</v>
      </c>
      <c r="T14" s="115">
        <v>6</v>
      </c>
      <c r="U14" s="33">
        <f t="shared" si="2"/>
        <v>12</v>
      </c>
      <c r="V14" s="129">
        <v>125</v>
      </c>
      <c r="W14" s="115">
        <v>4</v>
      </c>
      <c r="X14" s="45">
        <f t="shared" si="3"/>
        <v>3.2</v>
      </c>
      <c r="Y14" s="115">
        <v>91</v>
      </c>
      <c r="Z14" s="115">
        <v>2</v>
      </c>
      <c r="AA14" s="40">
        <f t="shared" si="4"/>
        <v>2.2</v>
      </c>
    </row>
    <row r="15" spans="1:27" ht="15" customHeight="1">
      <c r="A15" s="7">
        <v>38</v>
      </c>
      <c r="B15" s="5">
        <v>206</v>
      </c>
      <c r="C15" s="89" t="s">
        <v>58</v>
      </c>
      <c r="D15" s="90" t="s">
        <v>64</v>
      </c>
      <c r="E15" s="114">
        <v>30</v>
      </c>
      <c r="F15" s="112" t="s">
        <v>92</v>
      </c>
      <c r="G15" s="115">
        <v>56</v>
      </c>
      <c r="H15" s="115">
        <v>36</v>
      </c>
      <c r="I15" s="115">
        <v>749</v>
      </c>
      <c r="J15" s="115">
        <v>147</v>
      </c>
      <c r="K15" s="33">
        <f t="shared" si="0"/>
        <v>19.6</v>
      </c>
      <c r="L15" s="124">
        <v>31</v>
      </c>
      <c r="M15" s="115">
        <v>24</v>
      </c>
      <c r="N15" s="115">
        <v>504</v>
      </c>
      <c r="O15" s="115">
        <v>96</v>
      </c>
      <c r="P15" s="33">
        <f t="shared" si="1"/>
        <v>19</v>
      </c>
      <c r="Q15" s="124">
        <v>6</v>
      </c>
      <c r="R15" s="115">
        <v>2</v>
      </c>
      <c r="S15" s="115">
        <v>67</v>
      </c>
      <c r="T15" s="115">
        <v>2</v>
      </c>
      <c r="U15" s="33">
        <f t="shared" si="2"/>
        <v>3</v>
      </c>
      <c r="V15" s="129">
        <v>125</v>
      </c>
      <c r="W15" s="115">
        <v>5</v>
      </c>
      <c r="X15" s="45">
        <f t="shared" si="3"/>
        <v>4</v>
      </c>
      <c r="Y15" s="115">
        <v>98</v>
      </c>
      <c r="Z15" s="115">
        <v>2</v>
      </c>
      <c r="AA15" s="40">
        <f t="shared" si="4"/>
        <v>2</v>
      </c>
    </row>
    <row r="16" spans="1:27" ht="15" customHeight="1">
      <c r="A16" s="7">
        <v>38</v>
      </c>
      <c r="B16" s="5">
        <v>207</v>
      </c>
      <c r="C16" s="89" t="s">
        <v>58</v>
      </c>
      <c r="D16" s="90" t="s">
        <v>65</v>
      </c>
      <c r="E16" s="114">
        <v>30</v>
      </c>
      <c r="F16" s="4" t="s">
        <v>113</v>
      </c>
      <c r="G16" s="117">
        <v>62</v>
      </c>
      <c r="H16" s="117">
        <v>47</v>
      </c>
      <c r="I16" s="117">
        <v>1184</v>
      </c>
      <c r="J16" s="115">
        <v>224</v>
      </c>
      <c r="K16" s="33">
        <f>IF(G16=""," ",ROUND(J16/I16*100,1))</f>
        <v>18.9</v>
      </c>
      <c r="L16" s="125">
        <v>37</v>
      </c>
      <c r="M16" s="117">
        <v>32</v>
      </c>
      <c r="N16" s="117">
        <v>820</v>
      </c>
      <c r="O16" s="117">
        <v>179</v>
      </c>
      <c r="P16" s="33">
        <f>IF(L16=""," ",ROUND(O16/N16*100,1))</f>
        <v>21.8</v>
      </c>
      <c r="Q16" s="124">
        <v>6</v>
      </c>
      <c r="R16" s="115">
        <v>3</v>
      </c>
      <c r="S16" s="115">
        <v>56</v>
      </c>
      <c r="T16" s="115">
        <v>6</v>
      </c>
      <c r="U16" s="33">
        <f>IF(Q16=""," ",ROUND(T16/S16*100,1))</f>
        <v>10.7</v>
      </c>
      <c r="V16" s="129">
        <v>67</v>
      </c>
      <c r="W16" s="115">
        <v>3</v>
      </c>
      <c r="X16" s="45">
        <f>IF(V16=""," ",ROUND(W16/V16*100,1))</f>
        <v>4.5</v>
      </c>
      <c r="Y16" s="115">
        <v>62</v>
      </c>
      <c r="Z16" s="115">
        <v>2</v>
      </c>
      <c r="AA16" s="40">
        <f>IF(Y16=""," ",ROUND(Z16/Y16*100,1))</f>
        <v>3.2</v>
      </c>
    </row>
    <row r="17" spans="1:27" ht="15" customHeight="1">
      <c r="A17" s="7">
        <v>38</v>
      </c>
      <c r="B17" s="5">
        <v>210</v>
      </c>
      <c r="C17" s="89" t="s">
        <v>58</v>
      </c>
      <c r="D17" s="90" t="s">
        <v>66</v>
      </c>
      <c r="E17" s="114">
        <v>30</v>
      </c>
      <c r="F17" s="4" t="s">
        <v>114</v>
      </c>
      <c r="G17" s="115">
        <v>47</v>
      </c>
      <c r="H17" s="115">
        <v>39</v>
      </c>
      <c r="I17" s="115">
        <v>701</v>
      </c>
      <c r="J17" s="115">
        <v>169</v>
      </c>
      <c r="K17" s="33">
        <f>IF(G17=""," ",ROUND(J17/I17*100,1))</f>
        <v>24.1</v>
      </c>
      <c r="L17" s="124">
        <v>25</v>
      </c>
      <c r="M17" s="115">
        <v>21</v>
      </c>
      <c r="N17" s="115">
        <v>323</v>
      </c>
      <c r="O17" s="115">
        <v>60</v>
      </c>
      <c r="P17" s="33">
        <f>IF(L17=""," ",ROUND(O17/N17*100,1))</f>
        <v>18.6</v>
      </c>
      <c r="Q17" s="124">
        <v>6</v>
      </c>
      <c r="R17" s="115">
        <v>4</v>
      </c>
      <c r="S17" s="115">
        <v>60</v>
      </c>
      <c r="T17" s="115">
        <v>8</v>
      </c>
      <c r="U17" s="33">
        <f>IF(Q17=""," ",ROUND(T17/S17*100,1))</f>
        <v>13.3</v>
      </c>
      <c r="V17" s="129">
        <v>35</v>
      </c>
      <c r="W17" s="115">
        <v>1</v>
      </c>
      <c r="X17" s="45">
        <f>IF(V17=""," ",ROUND(W17/V17*100,1))</f>
        <v>2.9</v>
      </c>
      <c r="Y17" s="115">
        <v>33</v>
      </c>
      <c r="Z17" s="115">
        <v>1</v>
      </c>
      <c r="AA17" s="40">
        <f>IF(Y17=""," ",ROUND(Z17/Y17*100,1))</f>
        <v>3</v>
      </c>
    </row>
    <row r="18" spans="1:27" ht="15" customHeight="1">
      <c r="A18" s="7">
        <v>38</v>
      </c>
      <c r="B18" s="5">
        <v>213</v>
      </c>
      <c r="C18" s="89" t="s">
        <v>58</v>
      </c>
      <c r="D18" s="90" t="s">
        <v>67</v>
      </c>
      <c r="E18" s="114">
        <v>30</v>
      </c>
      <c r="F18" s="112" t="s">
        <v>143</v>
      </c>
      <c r="G18" s="115">
        <v>30</v>
      </c>
      <c r="H18" s="115">
        <v>23</v>
      </c>
      <c r="I18" s="115">
        <v>661</v>
      </c>
      <c r="J18" s="115">
        <v>178</v>
      </c>
      <c r="K18" s="33">
        <f t="shared" si="0"/>
        <v>26.9</v>
      </c>
      <c r="L18" s="124">
        <v>32</v>
      </c>
      <c r="M18" s="115">
        <v>27</v>
      </c>
      <c r="N18" s="115">
        <v>622</v>
      </c>
      <c r="O18" s="115">
        <v>134</v>
      </c>
      <c r="P18" s="33">
        <f t="shared" si="1"/>
        <v>21.5</v>
      </c>
      <c r="Q18" s="124">
        <v>6</v>
      </c>
      <c r="R18" s="115">
        <v>3</v>
      </c>
      <c r="S18" s="115">
        <v>60</v>
      </c>
      <c r="T18" s="115">
        <v>6</v>
      </c>
      <c r="U18" s="33">
        <f t="shared" si="2"/>
        <v>10</v>
      </c>
      <c r="V18" s="129">
        <v>107</v>
      </c>
      <c r="W18" s="115">
        <v>4</v>
      </c>
      <c r="X18" s="45">
        <f>IF(V18=""," ",ROUND(W18/V18*100,1))</f>
        <v>3.7</v>
      </c>
      <c r="Y18" s="115">
        <v>64</v>
      </c>
      <c r="Z18" s="115">
        <v>3</v>
      </c>
      <c r="AA18" s="40">
        <f t="shared" si="4"/>
        <v>4.7</v>
      </c>
    </row>
    <row r="19" spans="1:27" ht="15" customHeight="1">
      <c r="A19" s="7">
        <v>38</v>
      </c>
      <c r="B19" s="5">
        <v>214</v>
      </c>
      <c r="C19" s="89" t="s">
        <v>58</v>
      </c>
      <c r="D19" s="90" t="s">
        <v>68</v>
      </c>
      <c r="E19" s="114">
        <v>30</v>
      </c>
      <c r="F19" s="4" t="s">
        <v>80</v>
      </c>
      <c r="G19" s="115">
        <v>37</v>
      </c>
      <c r="H19" s="115">
        <v>28</v>
      </c>
      <c r="I19" s="115">
        <v>919</v>
      </c>
      <c r="J19" s="115">
        <v>212</v>
      </c>
      <c r="K19" s="33">
        <f>IF(G19=""," ",ROUND(J19/I19*100,1))</f>
        <v>23.1</v>
      </c>
      <c r="L19" s="125">
        <v>27</v>
      </c>
      <c r="M19" s="117">
        <v>21</v>
      </c>
      <c r="N19" s="117">
        <v>735</v>
      </c>
      <c r="O19" s="117">
        <v>177</v>
      </c>
      <c r="P19" s="33">
        <f>IF(L19=""," ",ROUND(O19/N19*100,1))</f>
        <v>24.1</v>
      </c>
      <c r="Q19" s="124">
        <v>6</v>
      </c>
      <c r="R19" s="115">
        <v>2</v>
      </c>
      <c r="S19" s="115">
        <v>57</v>
      </c>
      <c r="T19" s="115">
        <v>5</v>
      </c>
      <c r="U19" s="33">
        <f>IF(Q19=""," ",ROUND(T19/S19*100,1))</f>
        <v>8.8</v>
      </c>
      <c r="V19" s="129">
        <v>74</v>
      </c>
      <c r="W19" s="115">
        <v>5</v>
      </c>
      <c r="X19" s="45">
        <f>IF(V19=""," ",ROUND(W19/V19*100,1))</f>
        <v>6.8</v>
      </c>
      <c r="Y19" s="115">
        <v>63</v>
      </c>
      <c r="Z19" s="115">
        <v>2</v>
      </c>
      <c r="AA19" s="40">
        <f>IF(Y19=""," ",ROUND(Z19/Y19*100,1))</f>
        <v>3.2</v>
      </c>
    </row>
    <row r="20" spans="1:27" ht="15" customHeight="1">
      <c r="A20" s="7">
        <v>38</v>
      </c>
      <c r="B20" s="5">
        <v>215</v>
      </c>
      <c r="C20" s="89" t="s">
        <v>58</v>
      </c>
      <c r="D20" s="90" t="s">
        <v>69</v>
      </c>
      <c r="E20" s="114"/>
      <c r="F20" s="4"/>
      <c r="G20" s="115"/>
      <c r="H20" s="115"/>
      <c r="I20" s="115"/>
      <c r="J20" s="115"/>
      <c r="K20" s="33" t="str">
        <f t="shared" si="0"/>
        <v> </v>
      </c>
      <c r="L20" s="124">
        <v>13</v>
      </c>
      <c r="M20" s="115">
        <v>12</v>
      </c>
      <c r="N20" s="115">
        <v>220</v>
      </c>
      <c r="O20" s="115">
        <v>38</v>
      </c>
      <c r="P20" s="33">
        <f t="shared" si="1"/>
        <v>17.3</v>
      </c>
      <c r="Q20" s="124">
        <v>5</v>
      </c>
      <c r="R20" s="115">
        <v>3</v>
      </c>
      <c r="S20" s="115">
        <v>43</v>
      </c>
      <c r="T20" s="115">
        <v>3</v>
      </c>
      <c r="U20" s="33">
        <f t="shared" si="2"/>
        <v>7</v>
      </c>
      <c r="V20" s="129">
        <v>39</v>
      </c>
      <c r="W20" s="115">
        <v>8</v>
      </c>
      <c r="X20" s="45">
        <f t="shared" si="3"/>
        <v>20.5</v>
      </c>
      <c r="Y20" s="115">
        <v>25</v>
      </c>
      <c r="Z20" s="115">
        <v>0</v>
      </c>
      <c r="AA20" s="40">
        <f t="shared" si="4"/>
        <v>0</v>
      </c>
    </row>
    <row r="21" spans="1:27" ht="15" customHeight="1">
      <c r="A21" s="7">
        <v>38</v>
      </c>
      <c r="B21" s="5">
        <v>356</v>
      </c>
      <c r="C21" s="89" t="s">
        <v>58</v>
      </c>
      <c r="D21" s="90" t="s">
        <v>70</v>
      </c>
      <c r="E21" s="114"/>
      <c r="F21" s="4"/>
      <c r="G21" s="115"/>
      <c r="H21" s="115"/>
      <c r="I21" s="115"/>
      <c r="J21" s="115"/>
      <c r="K21" s="33" t="str">
        <f t="shared" si="0"/>
        <v> </v>
      </c>
      <c r="L21" s="124">
        <v>11</v>
      </c>
      <c r="M21" s="115">
        <v>10</v>
      </c>
      <c r="N21" s="115">
        <v>132</v>
      </c>
      <c r="O21" s="115">
        <v>25</v>
      </c>
      <c r="P21" s="33">
        <f>IF(L21=""," ",ROUND(O21/N21*100,1))</f>
        <v>18.9</v>
      </c>
      <c r="Q21" s="124">
        <v>5</v>
      </c>
      <c r="R21" s="115">
        <v>0</v>
      </c>
      <c r="S21" s="115">
        <v>33</v>
      </c>
      <c r="T21" s="115">
        <v>0</v>
      </c>
      <c r="U21" s="33">
        <f>IF(Q21=""," ",ROUND(T21/S21*100,1))</f>
        <v>0</v>
      </c>
      <c r="V21" s="129">
        <v>50</v>
      </c>
      <c r="W21" s="115">
        <v>4</v>
      </c>
      <c r="X21" s="45">
        <f>IF(V21=""," ",ROUND(W21/V21*100,1))</f>
        <v>8</v>
      </c>
      <c r="Y21" s="115">
        <v>42</v>
      </c>
      <c r="Z21" s="115">
        <v>1</v>
      </c>
      <c r="AA21" s="40">
        <f>IF(Y21=""," ",ROUND(Z21/Y21*100,1))</f>
        <v>2.4</v>
      </c>
    </row>
    <row r="22" spans="1:27" ht="15" customHeight="1">
      <c r="A22" s="7">
        <v>38</v>
      </c>
      <c r="B22" s="5">
        <v>386</v>
      </c>
      <c r="C22" s="89" t="s">
        <v>58</v>
      </c>
      <c r="D22" s="90" t="s">
        <v>71</v>
      </c>
      <c r="E22" s="114"/>
      <c r="F22" s="4"/>
      <c r="G22" s="115"/>
      <c r="H22" s="115"/>
      <c r="I22" s="115"/>
      <c r="J22" s="115"/>
      <c r="K22" s="33" t="str">
        <f t="shared" si="0"/>
        <v> </v>
      </c>
      <c r="L22" s="124">
        <v>17</v>
      </c>
      <c r="M22" s="115">
        <v>11</v>
      </c>
      <c r="N22" s="115">
        <v>194</v>
      </c>
      <c r="O22" s="115">
        <v>34</v>
      </c>
      <c r="P22" s="33">
        <f>IF(L22=""," ",ROUND(O22/N22*100,1))</f>
        <v>17.5</v>
      </c>
      <c r="Q22" s="124">
        <v>5</v>
      </c>
      <c r="R22" s="115">
        <v>4</v>
      </c>
      <c r="S22" s="115">
        <v>41</v>
      </c>
      <c r="T22" s="115">
        <v>3</v>
      </c>
      <c r="U22" s="33">
        <f>IF(Q22=""," ",ROUND(T22/S22*100,1))</f>
        <v>7.3</v>
      </c>
      <c r="V22" s="129">
        <v>22</v>
      </c>
      <c r="W22" s="115">
        <v>1</v>
      </c>
      <c r="X22" s="45">
        <f>IF(V22=""," ",ROUND(W22/V22*100,1))</f>
        <v>4.5</v>
      </c>
      <c r="Y22" s="115">
        <v>10</v>
      </c>
      <c r="Z22" s="115">
        <v>0</v>
      </c>
      <c r="AA22" s="40">
        <f>IF(Y22=0," ",ROUND(Z22/Y22*100,1))</f>
        <v>0</v>
      </c>
    </row>
    <row r="23" spans="1:27" ht="15" customHeight="1">
      <c r="A23" s="7">
        <v>38</v>
      </c>
      <c r="B23" s="5">
        <v>401</v>
      </c>
      <c r="C23" s="89" t="s">
        <v>58</v>
      </c>
      <c r="D23" s="90" t="s">
        <v>72</v>
      </c>
      <c r="E23" s="114">
        <v>50</v>
      </c>
      <c r="F23" s="112" t="s">
        <v>144</v>
      </c>
      <c r="G23" s="115">
        <v>23</v>
      </c>
      <c r="H23" s="115">
        <v>15</v>
      </c>
      <c r="I23" s="115">
        <v>241</v>
      </c>
      <c r="J23" s="115">
        <v>58</v>
      </c>
      <c r="K23" s="33">
        <f>IF(G23=""," ",ROUND(J23/I23*100,1))</f>
        <v>24.1</v>
      </c>
      <c r="L23" s="124">
        <v>12</v>
      </c>
      <c r="M23" s="115">
        <v>7</v>
      </c>
      <c r="N23" s="115">
        <v>128</v>
      </c>
      <c r="O23" s="115">
        <v>21</v>
      </c>
      <c r="P23" s="33">
        <f>IF(L23=""," ",ROUND(O23/N23*100,1))</f>
        <v>16.4</v>
      </c>
      <c r="Q23" s="124">
        <v>5</v>
      </c>
      <c r="R23" s="115">
        <v>2</v>
      </c>
      <c r="S23" s="115">
        <v>34</v>
      </c>
      <c r="T23" s="115">
        <v>4</v>
      </c>
      <c r="U23" s="33">
        <f>IF(Q23=""," ",ROUND(T23/S23*100,1))</f>
        <v>11.8</v>
      </c>
      <c r="V23" s="129">
        <v>17</v>
      </c>
      <c r="W23" s="115">
        <v>0</v>
      </c>
      <c r="X23" s="45">
        <f>IF(V23=""," ",ROUND(W23/V23*100,1))</f>
        <v>0</v>
      </c>
      <c r="Y23" s="115">
        <v>17</v>
      </c>
      <c r="Z23" s="115">
        <v>0</v>
      </c>
      <c r="AA23" s="40">
        <f>IF(Y23=0," ",ROUND(Z23/Y23*100,1))</f>
        <v>0</v>
      </c>
    </row>
    <row r="24" spans="1:27" ht="15" customHeight="1">
      <c r="A24" s="7">
        <v>38</v>
      </c>
      <c r="B24" s="5">
        <v>402</v>
      </c>
      <c r="C24" s="89" t="s">
        <v>58</v>
      </c>
      <c r="D24" s="90" t="s">
        <v>73</v>
      </c>
      <c r="E24" s="114">
        <v>40</v>
      </c>
      <c r="F24" s="4" t="s">
        <v>82</v>
      </c>
      <c r="G24" s="115">
        <v>13</v>
      </c>
      <c r="H24" s="115">
        <v>10</v>
      </c>
      <c r="I24" s="115">
        <v>169</v>
      </c>
      <c r="J24" s="115">
        <v>41</v>
      </c>
      <c r="K24" s="33">
        <f>IF(G24=""," ",ROUND(J24/I24*100,1))</f>
        <v>24.3</v>
      </c>
      <c r="L24" s="124">
        <v>13</v>
      </c>
      <c r="M24" s="115">
        <v>10</v>
      </c>
      <c r="N24" s="115">
        <v>169</v>
      </c>
      <c r="O24" s="115">
        <v>41</v>
      </c>
      <c r="P24" s="33">
        <f>IF(L24=""," ",ROUND(O24/N24*100,1))</f>
        <v>24.3</v>
      </c>
      <c r="Q24" s="124">
        <v>5</v>
      </c>
      <c r="R24" s="115">
        <v>1</v>
      </c>
      <c r="S24" s="115">
        <v>32</v>
      </c>
      <c r="T24" s="115">
        <v>2</v>
      </c>
      <c r="U24" s="33">
        <f>IF(Q24=""," ",ROUND(T24/S24*100,1))</f>
        <v>6.3</v>
      </c>
      <c r="V24" s="129">
        <v>24</v>
      </c>
      <c r="W24" s="115">
        <v>0</v>
      </c>
      <c r="X24" s="45">
        <f>IF(V24=""," ",ROUND(W24/V24*100,1))</f>
        <v>0</v>
      </c>
      <c r="Y24" s="115">
        <v>24</v>
      </c>
      <c r="Z24" s="115">
        <v>0</v>
      </c>
      <c r="AA24" s="40">
        <f>IF(Y24=0," ",ROUND(Z24/Y24*100,1))</f>
        <v>0</v>
      </c>
    </row>
    <row r="25" spans="1:27" ht="15" customHeight="1">
      <c r="A25" s="7">
        <v>38</v>
      </c>
      <c r="B25" s="5">
        <v>422</v>
      </c>
      <c r="C25" s="89" t="s">
        <v>58</v>
      </c>
      <c r="D25" s="90" t="s">
        <v>74</v>
      </c>
      <c r="E25" s="114"/>
      <c r="F25" s="4"/>
      <c r="G25" s="115"/>
      <c r="H25" s="115"/>
      <c r="I25" s="115"/>
      <c r="J25" s="115"/>
      <c r="K25" s="33" t="str">
        <f t="shared" si="0"/>
        <v> </v>
      </c>
      <c r="L25" s="124">
        <v>13</v>
      </c>
      <c r="M25" s="115">
        <v>11</v>
      </c>
      <c r="N25" s="115">
        <v>188</v>
      </c>
      <c r="O25" s="115">
        <v>37</v>
      </c>
      <c r="P25" s="33">
        <f t="shared" si="1"/>
        <v>19.7</v>
      </c>
      <c r="Q25" s="124">
        <v>5</v>
      </c>
      <c r="R25" s="115">
        <v>2</v>
      </c>
      <c r="S25" s="115">
        <v>42</v>
      </c>
      <c r="T25" s="115">
        <v>4</v>
      </c>
      <c r="U25" s="33">
        <f t="shared" si="2"/>
        <v>9.5</v>
      </c>
      <c r="V25" s="129">
        <v>25</v>
      </c>
      <c r="W25" s="115">
        <v>0</v>
      </c>
      <c r="X25" s="45">
        <f t="shared" si="3"/>
        <v>0</v>
      </c>
      <c r="Y25" s="115">
        <v>23</v>
      </c>
      <c r="Z25" s="115">
        <v>0</v>
      </c>
      <c r="AA25" s="40">
        <f>IF(Y25=0," ",ROUND(Z25/Y25*100,1))</f>
        <v>0</v>
      </c>
    </row>
    <row r="26" spans="1:27" ht="15" customHeight="1">
      <c r="A26" s="7">
        <v>38</v>
      </c>
      <c r="B26" s="5">
        <v>442</v>
      </c>
      <c r="C26" s="89" t="s">
        <v>58</v>
      </c>
      <c r="D26" s="90" t="s">
        <v>75</v>
      </c>
      <c r="E26" s="114">
        <v>30</v>
      </c>
      <c r="F26" s="4" t="s">
        <v>112</v>
      </c>
      <c r="G26" s="115"/>
      <c r="H26" s="115"/>
      <c r="I26" s="115"/>
      <c r="J26" s="115"/>
      <c r="K26" s="33" t="str">
        <f t="shared" si="0"/>
        <v> </v>
      </c>
      <c r="L26" s="124">
        <v>18</v>
      </c>
      <c r="M26" s="115">
        <v>16</v>
      </c>
      <c r="N26" s="115">
        <v>443</v>
      </c>
      <c r="O26" s="115">
        <v>112</v>
      </c>
      <c r="P26" s="33">
        <f t="shared" si="1"/>
        <v>25.3</v>
      </c>
      <c r="Q26" s="124">
        <v>5</v>
      </c>
      <c r="R26" s="115">
        <v>1</v>
      </c>
      <c r="S26" s="115">
        <v>33</v>
      </c>
      <c r="T26" s="115">
        <v>1</v>
      </c>
      <c r="U26" s="33">
        <f t="shared" si="2"/>
        <v>3</v>
      </c>
      <c r="V26" s="129">
        <v>22</v>
      </c>
      <c r="W26" s="115">
        <v>0</v>
      </c>
      <c r="X26" s="45">
        <f t="shared" si="3"/>
        <v>0</v>
      </c>
      <c r="Y26" s="115">
        <v>21</v>
      </c>
      <c r="Z26" s="115">
        <v>0</v>
      </c>
      <c r="AA26" s="40">
        <f>IF(Y26=0," ",ROUND(Z26/Y26*100,1))</f>
        <v>0</v>
      </c>
    </row>
    <row r="27" spans="1:27" ht="15" customHeight="1">
      <c r="A27" s="7">
        <v>38</v>
      </c>
      <c r="B27" s="5">
        <v>484</v>
      </c>
      <c r="C27" s="89" t="s">
        <v>58</v>
      </c>
      <c r="D27" s="90" t="s">
        <v>76</v>
      </c>
      <c r="E27" s="114"/>
      <c r="F27" s="4"/>
      <c r="G27" s="115"/>
      <c r="H27" s="115"/>
      <c r="I27" s="115"/>
      <c r="J27" s="115"/>
      <c r="K27" s="33" t="str">
        <f t="shared" si="0"/>
        <v> </v>
      </c>
      <c r="L27" s="124">
        <v>11</v>
      </c>
      <c r="M27" s="115">
        <v>7</v>
      </c>
      <c r="N27" s="117">
        <v>161</v>
      </c>
      <c r="O27" s="117">
        <v>31</v>
      </c>
      <c r="P27" s="33">
        <f t="shared" si="1"/>
        <v>19.3</v>
      </c>
      <c r="Q27" s="124">
        <v>5</v>
      </c>
      <c r="R27" s="115">
        <v>1</v>
      </c>
      <c r="S27" s="117">
        <v>29</v>
      </c>
      <c r="T27" s="117">
        <v>1</v>
      </c>
      <c r="U27" s="33">
        <f t="shared" si="2"/>
        <v>3.4</v>
      </c>
      <c r="V27" s="130">
        <v>14</v>
      </c>
      <c r="W27" s="116">
        <v>0</v>
      </c>
      <c r="X27" s="45">
        <f t="shared" si="3"/>
        <v>0</v>
      </c>
      <c r="Y27" s="116">
        <v>11</v>
      </c>
      <c r="Z27" s="115">
        <v>0</v>
      </c>
      <c r="AA27" s="40">
        <f>IF(Y27=0," ",ROUND(Z27/Y27*100,1))</f>
        <v>0</v>
      </c>
    </row>
    <row r="28" spans="1:27" ht="15" customHeight="1">
      <c r="A28" s="7">
        <v>38</v>
      </c>
      <c r="B28" s="5">
        <v>488</v>
      </c>
      <c r="C28" s="89" t="s">
        <v>58</v>
      </c>
      <c r="D28" s="90" t="s">
        <v>77</v>
      </c>
      <c r="E28" s="114"/>
      <c r="F28" s="4"/>
      <c r="G28" s="115"/>
      <c r="H28" s="115"/>
      <c r="I28" s="115"/>
      <c r="J28" s="115"/>
      <c r="K28" s="33" t="str">
        <f t="shared" si="0"/>
        <v> </v>
      </c>
      <c r="L28" s="124">
        <v>11</v>
      </c>
      <c r="M28" s="115">
        <v>9</v>
      </c>
      <c r="N28" s="115">
        <v>154</v>
      </c>
      <c r="O28" s="115">
        <v>32</v>
      </c>
      <c r="P28" s="33">
        <f t="shared" si="1"/>
        <v>20.8</v>
      </c>
      <c r="Q28" s="124">
        <v>5</v>
      </c>
      <c r="R28" s="115">
        <v>1</v>
      </c>
      <c r="S28" s="115">
        <v>38</v>
      </c>
      <c r="T28" s="115">
        <v>1</v>
      </c>
      <c r="U28" s="33">
        <f t="shared" si="2"/>
        <v>2.6</v>
      </c>
      <c r="V28" s="129">
        <v>19</v>
      </c>
      <c r="W28" s="115">
        <v>1</v>
      </c>
      <c r="X28" s="45">
        <f t="shared" si="3"/>
        <v>5.3</v>
      </c>
      <c r="Y28" s="115">
        <v>15</v>
      </c>
      <c r="Z28" s="115">
        <v>1</v>
      </c>
      <c r="AA28" s="40">
        <f>IF(Y28=0," ",ROUND(Z28/Y28*100,1))</f>
        <v>6.7</v>
      </c>
    </row>
    <row r="29" spans="1:27" ht="15" customHeight="1" thickBot="1">
      <c r="A29" s="7">
        <v>38</v>
      </c>
      <c r="B29" s="5">
        <v>506</v>
      </c>
      <c r="C29" s="89" t="s">
        <v>58</v>
      </c>
      <c r="D29" s="90" t="s">
        <v>78</v>
      </c>
      <c r="E29" s="114">
        <v>40</v>
      </c>
      <c r="F29" s="4" t="s">
        <v>113</v>
      </c>
      <c r="G29" s="115">
        <v>46</v>
      </c>
      <c r="H29" s="115">
        <v>39</v>
      </c>
      <c r="I29" s="115">
        <v>713</v>
      </c>
      <c r="J29" s="115">
        <v>166</v>
      </c>
      <c r="K29" s="33">
        <f t="shared" si="0"/>
        <v>23.3</v>
      </c>
      <c r="L29" s="124">
        <v>41</v>
      </c>
      <c r="M29" s="115">
        <v>36</v>
      </c>
      <c r="N29" s="115">
        <v>665</v>
      </c>
      <c r="O29" s="115">
        <v>162</v>
      </c>
      <c r="P29" s="33">
        <f>IF(L29=""," ",ROUND(O29/N29*100,1))</f>
        <v>24.4</v>
      </c>
      <c r="Q29" s="124">
        <v>5</v>
      </c>
      <c r="R29" s="115">
        <v>3</v>
      </c>
      <c r="S29" s="115">
        <v>48</v>
      </c>
      <c r="T29" s="115">
        <v>4</v>
      </c>
      <c r="U29" s="33">
        <f>IF(Q29=""," ",ROUND(T29/S29*100,1))</f>
        <v>8.3</v>
      </c>
      <c r="V29" s="129">
        <v>55</v>
      </c>
      <c r="W29" s="115">
        <v>5</v>
      </c>
      <c r="X29" s="45">
        <f>IF(V29=""," ",ROUND(W29/V29*100,1))</f>
        <v>9.1</v>
      </c>
      <c r="Y29" s="115">
        <v>48</v>
      </c>
      <c r="Z29" s="115">
        <v>4</v>
      </c>
      <c r="AA29" s="40">
        <f>IF(Y29=0," ",ROUND(Z29/Y29*100,1))</f>
        <v>8.3</v>
      </c>
    </row>
    <row r="30" spans="1:27" ht="15" customHeight="1" thickBot="1">
      <c r="A30" s="12"/>
      <c r="B30" s="17">
        <v>900</v>
      </c>
      <c r="C30" s="106"/>
      <c r="D30" s="107" t="s">
        <v>20</v>
      </c>
      <c r="E30" s="9"/>
      <c r="F30" s="10"/>
      <c r="G30" s="119"/>
      <c r="H30" s="119"/>
      <c r="I30" s="119"/>
      <c r="J30" s="119"/>
      <c r="K30" s="34"/>
      <c r="L30" s="127">
        <f>SUM(L10:L29)</f>
        <v>516</v>
      </c>
      <c r="M30" s="127">
        <f>SUM(M10:M29)</f>
        <v>413</v>
      </c>
      <c r="N30" s="127">
        <f>SUM(N10:N29)</f>
        <v>10017</v>
      </c>
      <c r="O30" s="127">
        <f>SUM(O10:O29)</f>
        <v>2184</v>
      </c>
      <c r="P30" s="38">
        <f>IF(L30=" "," ",ROUND(O30/N30*100,1))</f>
        <v>21.8</v>
      </c>
      <c r="Q30" s="127">
        <f>SUM(Q10:Q29)</f>
        <v>108</v>
      </c>
      <c r="R30" s="127">
        <f>SUM(R10:R29)</f>
        <v>47</v>
      </c>
      <c r="S30" s="127">
        <f>SUM(S10:S29)</f>
        <v>974</v>
      </c>
      <c r="T30" s="127">
        <f>SUM(T10:T29)</f>
        <v>69</v>
      </c>
      <c r="U30" s="38">
        <f>IF(Q30=""," ",ROUND(T30/S30*100,1))</f>
        <v>7.1</v>
      </c>
      <c r="V30" s="131"/>
      <c r="W30" s="119"/>
      <c r="X30" s="46"/>
      <c r="Y30" s="119"/>
      <c r="Z30" s="119"/>
      <c r="AA30" s="41"/>
    </row>
    <row r="31" spans="1:27" ht="12.75" customHeight="1">
      <c r="A31" s="18">
        <v>38</v>
      </c>
      <c r="B31" s="19"/>
      <c r="C31" s="108" t="s">
        <v>85</v>
      </c>
      <c r="D31" s="109"/>
      <c r="E31" s="22"/>
      <c r="F31" s="23"/>
      <c r="G31" s="120"/>
      <c r="H31" s="120"/>
      <c r="I31" s="120"/>
      <c r="J31" s="120"/>
      <c r="K31" s="35"/>
      <c r="L31" s="126">
        <v>1</v>
      </c>
      <c r="M31" s="115">
        <v>1</v>
      </c>
      <c r="N31" s="118">
        <v>36</v>
      </c>
      <c r="O31" s="115">
        <v>6</v>
      </c>
      <c r="P31" s="56">
        <f>IF(L31=""," ",ROUND(O31/N31*100,1))</f>
        <v>16.7</v>
      </c>
      <c r="Q31" s="126">
        <v>1</v>
      </c>
      <c r="R31" s="115">
        <v>1</v>
      </c>
      <c r="S31" s="118">
        <v>10</v>
      </c>
      <c r="T31" s="115">
        <v>2</v>
      </c>
      <c r="U31" s="56">
        <f>IF(Q31=""," ",ROUND(T31/S31*100,1))</f>
        <v>20</v>
      </c>
      <c r="V31" s="132"/>
      <c r="W31" s="120"/>
      <c r="X31" s="47"/>
      <c r="Y31" s="120"/>
      <c r="Z31" s="120"/>
      <c r="AA31" s="42"/>
    </row>
    <row r="32" spans="1:27" ht="14.25" customHeight="1">
      <c r="A32" s="7"/>
      <c r="B32" s="5"/>
      <c r="C32" s="89"/>
      <c r="D32" s="90"/>
      <c r="E32" s="24"/>
      <c r="F32" s="25"/>
      <c r="G32" s="121"/>
      <c r="H32" s="121"/>
      <c r="I32" s="121"/>
      <c r="J32" s="121"/>
      <c r="K32" s="36"/>
      <c r="L32" s="126">
        <v>1</v>
      </c>
      <c r="M32" s="115">
        <v>1</v>
      </c>
      <c r="N32" s="118">
        <v>14</v>
      </c>
      <c r="O32" s="115">
        <v>6</v>
      </c>
      <c r="P32" s="33">
        <f>IF(L32=""," ",ROUND(O32/N32*100,1))</f>
        <v>42.9</v>
      </c>
      <c r="Q32" s="126"/>
      <c r="R32" s="115"/>
      <c r="S32" s="118"/>
      <c r="T32" s="115"/>
      <c r="U32" s="33" t="str">
        <f>IF(Q32=""," ",ROUND(T32/S32*100,1))</f>
        <v> </v>
      </c>
      <c r="V32" s="133"/>
      <c r="W32" s="121"/>
      <c r="X32" s="48"/>
      <c r="Y32" s="121"/>
      <c r="Z32" s="121"/>
      <c r="AA32" s="43"/>
    </row>
    <row r="33" spans="1:27" ht="16.5" customHeight="1" thickBot="1">
      <c r="A33" s="20"/>
      <c r="B33" s="21"/>
      <c r="C33" s="110"/>
      <c r="D33" s="111"/>
      <c r="E33" s="26"/>
      <c r="F33" s="27"/>
      <c r="G33" s="122"/>
      <c r="H33" s="122"/>
      <c r="I33" s="122"/>
      <c r="J33" s="122"/>
      <c r="K33" s="37"/>
      <c r="L33" s="126"/>
      <c r="M33" s="115"/>
      <c r="N33" s="118"/>
      <c r="O33" s="115"/>
      <c r="P33" s="57" t="str">
        <f>IF(L33=""," ",ROUND(O33/N33*100,1))</f>
        <v> </v>
      </c>
      <c r="Q33" s="126"/>
      <c r="R33" s="115"/>
      <c r="S33" s="118"/>
      <c r="T33" s="115"/>
      <c r="U33" s="57" t="str">
        <f>IF(Q33=""," ",ROUND(T33/S33*100,1))</f>
        <v> </v>
      </c>
      <c r="V33" s="134"/>
      <c r="W33" s="122"/>
      <c r="X33" s="49"/>
      <c r="Y33" s="122"/>
      <c r="Z33" s="122"/>
      <c r="AA33" s="44"/>
    </row>
    <row r="34" spans="1:27" ht="15" customHeight="1" thickBot="1">
      <c r="A34" s="12"/>
      <c r="B34" s="17">
        <v>999</v>
      </c>
      <c r="C34" s="106"/>
      <c r="D34" s="107" t="s">
        <v>19</v>
      </c>
      <c r="E34" s="9"/>
      <c r="F34" s="10"/>
      <c r="G34" s="119"/>
      <c r="H34" s="119"/>
      <c r="I34" s="119"/>
      <c r="J34" s="119"/>
      <c r="K34" s="34"/>
      <c r="L34" s="127">
        <f>SUM(L31:L33)</f>
        <v>2</v>
      </c>
      <c r="M34" s="127">
        <f>SUM(M31:M33)</f>
        <v>2</v>
      </c>
      <c r="N34" s="127">
        <f>SUM(N31:N33)</f>
        <v>50</v>
      </c>
      <c r="O34" s="127">
        <f>SUM(O31:O33)</f>
        <v>12</v>
      </c>
      <c r="P34" s="38">
        <f>IF(L34=0,"",ROUND(O34/N34*100,1))</f>
        <v>24</v>
      </c>
      <c r="Q34" s="127">
        <f>SUM(Q31:Q33)</f>
        <v>1</v>
      </c>
      <c r="R34" s="127">
        <f>SUM(R31:R33)</f>
        <v>1</v>
      </c>
      <c r="S34" s="127">
        <f>SUM(S31:S33)</f>
        <v>10</v>
      </c>
      <c r="T34" s="127">
        <f>SUM(T31:T33)</f>
        <v>2</v>
      </c>
      <c r="U34" s="38">
        <f>IF(Q34=0," ",ROUND(T34/S34*100,1))</f>
        <v>20</v>
      </c>
      <c r="V34" s="131"/>
      <c r="W34" s="119"/>
      <c r="X34" s="46"/>
      <c r="Y34" s="119"/>
      <c r="Z34" s="119"/>
      <c r="AA34" s="41"/>
    </row>
    <row r="35" spans="1:27" ht="15.75" customHeight="1" thickBot="1">
      <c r="A35" s="12"/>
      <c r="B35" s="16">
        <v>1000</v>
      </c>
      <c r="C35" s="289" t="s">
        <v>9</v>
      </c>
      <c r="D35" s="290"/>
      <c r="E35" s="9"/>
      <c r="F35" s="10"/>
      <c r="G35" s="123">
        <f>SUM(G10:G29)</f>
        <v>658</v>
      </c>
      <c r="H35" s="123">
        <f>SUM(H10:H29)</f>
        <v>509</v>
      </c>
      <c r="I35" s="123">
        <f>SUM(I10:I29)</f>
        <v>11887</v>
      </c>
      <c r="J35" s="123">
        <f>SUM(J10:J29)</f>
        <v>2873</v>
      </c>
      <c r="K35" s="38">
        <f>IF(G35=" "," ",ROUND(J35/I35*100,1))</f>
        <v>24.2</v>
      </c>
      <c r="L35" s="128">
        <f>L30+L34</f>
        <v>518</v>
      </c>
      <c r="M35" s="123">
        <f>M30+M34</f>
        <v>415</v>
      </c>
      <c r="N35" s="123">
        <f>N30+N34</f>
        <v>10067</v>
      </c>
      <c r="O35" s="123">
        <f>O30+O34</f>
        <v>2196</v>
      </c>
      <c r="P35" s="38">
        <f>IF(L35=""," ",ROUND(O35/N35*100,1))</f>
        <v>21.8</v>
      </c>
      <c r="Q35" s="128">
        <f>Q30+Q34</f>
        <v>109</v>
      </c>
      <c r="R35" s="123">
        <f>R30+R34</f>
        <v>48</v>
      </c>
      <c r="S35" s="123">
        <f>S30+S34</f>
        <v>984</v>
      </c>
      <c r="T35" s="123">
        <f>T30+T34</f>
        <v>71</v>
      </c>
      <c r="U35" s="38">
        <f>IF(Q35=""," ",ROUND(T35/S35*100,1))</f>
        <v>7.2</v>
      </c>
      <c r="V35" s="135">
        <f>SUM(V10:V29)</f>
        <v>1307</v>
      </c>
      <c r="W35" s="123">
        <f>SUM(W10:W29)</f>
        <v>64</v>
      </c>
      <c r="X35" s="180">
        <f>IF(V35=""," ",ROUND(W35/V35*100,1))</f>
        <v>4.9</v>
      </c>
      <c r="Y35" s="123">
        <f>SUM(Y10:Y29)</f>
        <v>1049</v>
      </c>
      <c r="Z35" s="123">
        <f>SUM(Z10:Z29)</f>
        <v>31</v>
      </c>
      <c r="AA35" s="113">
        <f>IF(Y35=0," ",ROUND(Z35/Y35*100,1))</f>
        <v>3</v>
      </c>
    </row>
  </sheetData>
  <sheetProtection/>
  <mergeCells count="30"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C35:D35"/>
    <mergeCell ref="E7:K7"/>
    <mergeCell ref="I8:I9"/>
    <mergeCell ref="K8:K9"/>
    <mergeCell ref="C4:D4"/>
    <mergeCell ref="F4:H4"/>
    <mergeCell ref="J4:N4"/>
    <mergeCell ref="L7:P7"/>
    <mergeCell ref="P8:P9"/>
    <mergeCell ref="E8:E9"/>
    <mergeCell ref="G8:G9"/>
    <mergeCell ref="F8:F9"/>
    <mergeCell ref="N8:N9"/>
    <mergeCell ref="L8:L9"/>
    <mergeCell ref="V6:X6"/>
    <mergeCell ref="Q6:S6"/>
    <mergeCell ref="L6:N6"/>
    <mergeCell ref="E6:F6"/>
  </mergeCells>
  <conditionalFormatting sqref="T31:T33 R31:R33 O31:O33 M31:M33 J10:J29 H10:H29 O10:O29 M10:M29 T10:T29 R10:R29 W10:W29 Z10:Z2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905511811023623" footer="0.31496062992125984"/>
  <pageSetup fitToHeight="0" fitToWidth="1" horizontalDpi="600" verticalDpi="600" orientation="landscape" paperSize="9" scale="86" r:id="rId1"/>
  <headerFooter alignWithMargins="0">
    <oddHeader>&amp;R（愛媛県）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2008-10-24T08:38:34Z</cp:lastPrinted>
  <dcterms:created xsi:type="dcterms:W3CDTF">2002-01-07T10:53:07Z</dcterms:created>
  <dcterms:modified xsi:type="dcterms:W3CDTF">2008-10-24T08:40:20Z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1378983419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