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(フォーマット)'!$4:$5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<sst xmlns="http://schemas.openxmlformats.org/spreadsheetml/2006/main" count="370" uniqueCount="187">
  <si>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</si>
  <si>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</si>
  <si>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</si>
  <si>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</si>
  <si>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</si>
  <si>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</si>
  <si>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</si>
  <si>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</si>
  <si>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</si>
  <si>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</si>
  <si>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</si>
  <si>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</si>
  <si>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</si>
  <si>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</si>
  <si>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</si>
  <si>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</si>
  <si>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</si>
  <si>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</si>
  <si>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</si>
  <si>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</si>
  <si>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</si>
  <si>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</si>
  <si>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</si>
  <si>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</si>
  <si>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</si>
  <si>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</si>
  <si>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</si>
  <si>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</si>
  <si>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</si>
  <si>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</si>
  <si>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</si>
  <si>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</si>
  <si>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</si>
  <si>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</si>
  <si>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</si>
  <si>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</si>
  <si>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</si>
  <si>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</si>
  <si>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</si>
  <si>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</si>
  <si>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</si>
  <si>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</si>
  <si>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</si>
  <si>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</si>
  <si>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</si>
  <si>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</si>
  <si>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</si>
  <si>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</si>
  <si>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</si>
  <si>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</si>
  <si>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</si>
  <si>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</si>
  <si>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</si>
  <si>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</si>
  <si>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</si>
  <si>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</si>
  <si>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鳥取県</t>
  </si>
  <si>
    <t>広域（東部）</t>
  </si>
  <si>
    <t>広域（中部）</t>
  </si>
  <si>
    <t>広域（西部）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</si>
  <si>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</si>
  <si>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</si>
  <si>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</si>
  <si>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</si>
  <si>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</si>
  <si>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</si>
  <si>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</si>
  <si>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</si>
  <si>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</si>
  <si>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</si>
  <si>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</si>
  <si>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</si>
  <si>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</si>
  <si>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</si>
  <si>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</si>
  <si>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</si>
  <si>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</si>
  <si>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</si>
  <si>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</si>
  <si>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http://www.city.tottori.tottori.jp/www/contents/1190869223269/index.html</t>
  </si>
  <si>
    <t>http://www.yonago-city.jp/section/danjyo/danjo/center.htm</t>
  </si>
  <si>
    <t>鳥取市男女共同参画センター</t>
  </si>
  <si>
    <t>輝なんせ鳥取</t>
  </si>
  <si>
    <t>鳥取市西町２丁目311</t>
  </si>
  <si>
    <t>米子市男女共同参画センター</t>
  </si>
  <si>
    <t>境港市男女共同参画センター</t>
  </si>
  <si>
    <t>境港市上道町1989-5</t>
  </si>
  <si>
    <t>男女共同参画課</t>
  </si>
  <si>
    <t>鳥取市男女共同参画推進条例</t>
  </si>
  <si>
    <t>鳥取市男女共同参画かがやきプラン</t>
  </si>
  <si>
    <t>鳥取市男女共同参画都市宣言</t>
  </si>
  <si>
    <t>男女共同参画推進課</t>
  </si>
  <si>
    <t>米子市男女共同参画推進計画</t>
  </si>
  <si>
    <t>人権政策課</t>
  </si>
  <si>
    <t>倉吉市男女共同参画推進条例</t>
  </si>
  <si>
    <t>第３次くらよし男女共同参画プラン</t>
  </si>
  <si>
    <t>くらよし男女共同参画都市宣言</t>
  </si>
  <si>
    <t>地域振興課</t>
  </si>
  <si>
    <t>総務課</t>
  </si>
  <si>
    <t>智頭町男女共同参画プラン（第二次）</t>
  </si>
  <si>
    <t>企画人権課</t>
  </si>
  <si>
    <t>八頭町男女がともに輝くまちづくり条例</t>
  </si>
  <si>
    <t>八頭町男女共同参画プラン</t>
  </si>
  <si>
    <t>三朝町男女共同参画プラン</t>
  </si>
  <si>
    <t>企画課</t>
  </si>
  <si>
    <t>ゆりはま男女共同参画プラン</t>
  </si>
  <si>
    <t>期限なし</t>
  </si>
  <si>
    <t>社会教育課</t>
  </si>
  <si>
    <t>琴浦町男女共同参画推進条例</t>
  </si>
  <si>
    <t>琴浦町男女共同参画プラン</t>
  </si>
  <si>
    <t>企画振興課</t>
  </si>
  <si>
    <t>北栄町男女共同参画推進条例</t>
  </si>
  <si>
    <t>北栄町男女共同参画基本計画</t>
  </si>
  <si>
    <t>人権推進課</t>
  </si>
  <si>
    <t>住民課</t>
  </si>
  <si>
    <t>大山町男女共同参画プラン</t>
  </si>
  <si>
    <t>町民生活課</t>
  </si>
  <si>
    <t>南部町男女共同参画推進条例</t>
  </si>
  <si>
    <t>人権政策室</t>
  </si>
  <si>
    <t>伯耆町男女共同参画推進条例</t>
  </si>
  <si>
    <t>伯耆町男女共同参画推進計画</t>
  </si>
  <si>
    <t>第２次日南町男女共同参画推進計画</t>
  </si>
  <si>
    <t>総務企画課</t>
  </si>
  <si>
    <t>人権同和対策室</t>
  </si>
  <si>
    <t>日野町男女共同参画推進計画</t>
  </si>
  <si>
    <t>日吉津村男女共同参画推進条例</t>
  </si>
  <si>
    <t>江府町男女共同参画プラン</t>
  </si>
  <si>
    <t>平成22年度</t>
  </si>
  <si>
    <t>H18.4～H23.3</t>
  </si>
  <si>
    <t>H15.4～H25.3</t>
  </si>
  <si>
    <t>H18.4～H23.3</t>
  </si>
  <si>
    <t>H16.4～H26.3</t>
  </si>
  <si>
    <t>H20.4～H25.3</t>
  </si>
  <si>
    <t>H18.4～H23.3</t>
  </si>
  <si>
    <t>H18.4～H23.3</t>
  </si>
  <si>
    <t>H18.3～H21.3</t>
  </si>
  <si>
    <t>H20.4～H25.3</t>
  </si>
  <si>
    <t>H19.4～H24.3</t>
  </si>
  <si>
    <t>H19.4～H24.3</t>
  </si>
  <si>
    <t>H18.4～H23.3</t>
  </si>
  <si>
    <t>H20.4～H25.3</t>
  </si>
  <si>
    <t>H16.4～H23.3</t>
  </si>
  <si>
    <t>H17.4～H22.3</t>
  </si>
  <si>
    <t>コード
市(区)町村</t>
  </si>
  <si>
    <t>有無
庁内連絡会議の</t>
  </si>
  <si>
    <t>現在
の
状況</t>
  </si>
  <si>
    <t>680-0022</t>
  </si>
  <si>
    <t>0857-24-2704</t>
  </si>
  <si>
    <t>かぷりあ</t>
  </si>
  <si>
    <t>683-0043</t>
  </si>
  <si>
    <t>0859-31-1591</t>
  </si>
  <si>
    <t>684-0033</t>
  </si>
  <si>
    <t>0859-44-7283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</si>
  <si>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</si>
  <si>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</si>
  <si>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</si>
  <si>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</si>
  <si>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</si>
  <si>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</si>
  <si>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</si>
  <si>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</si>
  <si>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</si>
  <si>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</si>
  <si>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</si>
  <si>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</si>
  <si>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</si>
  <si>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</si>
  <si>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</si>
  <si>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</si>
  <si>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</si>
  <si>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</si>
  <si>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</si>
  <si>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</si>
  <si>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</si>
  <si>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○</t>
  </si>
  <si>
    <t>○</t>
  </si>
  <si>
    <t>○　</t>
  </si>
  <si>
    <t>調査票４－２</t>
  </si>
  <si>
    <t>　調査時点コード</t>
  </si>
  <si>
    <t>平成24年度</t>
  </si>
  <si>
    <t>境港市女と男とのいきいきプラン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</si>
  <si>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</si>
  <si>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</si>
  <si>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</si>
  <si>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</si>
  <si>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</si>
  <si>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米子市末広町311
米子駅前SATY４階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</si>
</sst>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86" fontId="2" fillId="2" borderId="4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1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57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 shrinkToFi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4" xfId="0" applyFont="1" applyFill="1" applyBorder="1" applyAlignment="1">
      <alignment shrinkToFit="1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shrinkToFit="1"/>
    </xf>
    <xf numFmtId="0" fontId="4" fillId="2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0" fontId="4" fillId="2" borderId="31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  <xf numFmtId="0" fontId="4" fillId="2" borderId="34" xfId="0" applyFont="1" applyFill="1" applyBorder="1" applyAlignment="1">
      <alignment wrapText="1"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4" fillId="2" borderId="26" xfId="0" applyFont="1" applyFill="1" applyBorder="1" applyAlignment="1">
      <alignment horizontal="left" wrapText="1"/>
    </xf>
    <xf numFmtId="179" fontId="2" fillId="3" borderId="7" xfId="0" applyNumberFormat="1" applyFont="1" applyFill="1" applyBorder="1" applyAlignment="1">
      <alignment/>
    </xf>
    <xf numFmtId="0" fontId="2" fillId="2" borderId="25" xfId="0" applyFont="1" applyFill="1" applyBorder="1" applyAlignment="1">
      <alignment horizontal="center" vertical="center" wrapText="1"/>
    </xf>
    <xf numFmtId="187" fontId="2" fillId="2" borderId="3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0" borderId="3" xfId="0" applyNumberFormat="1" applyFont="1" applyFill="1" applyBorder="1" applyAlignment="1">
      <alignment/>
    </xf>
    <xf numFmtId="187" fontId="2" fillId="0" borderId="6" xfId="0" applyNumberFormat="1" applyFont="1" applyFill="1" applyBorder="1" applyAlignment="1">
      <alignment/>
    </xf>
    <xf numFmtId="187" fontId="2" fillId="0" borderId="4" xfId="0" applyNumberFormat="1" applyFont="1" applyFill="1" applyBorder="1" applyAlignment="1">
      <alignment/>
    </xf>
    <xf numFmtId="187" fontId="2" fillId="0" borderId="30" xfId="0" applyNumberFormat="1" applyFont="1" applyFill="1" applyBorder="1" applyAlignment="1">
      <alignment/>
    </xf>
    <xf numFmtId="187" fontId="2" fillId="0" borderId="7" xfId="0" applyNumberFormat="1" applyFont="1" applyFill="1" applyBorder="1" applyAlignment="1">
      <alignment/>
    </xf>
    <xf numFmtId="187" fontId="2" fillId="0" borderId="5" xfId="0" applyNumberFormat="1" applyFont="1" applyFill="1" applyBorder="1" applyAlignment="1">
      <alignment/>
    </xf>
    <xf numFmtId="187" fontId="2" fillId="2" borderId="38" xfId="0" applyNumberFormat="1" applyFont="1" applyFill="1" applyBorder="1" applyAlignment="1">
      <alignment/>
    </xf>
    <xf numFmtId="187" fontId="2" fillId="2" borderId="10" xfId="0" applyNumberFormat="1" applyFont="1" applyFill="1" applyBorder="1" applyAlignment="1">
      <alignment/>
    </xf>
    <xf numFmtId="187" fontId="2" fillId="3" borderId="11" xfId="0" applyNumberFormat="1" applyFont="1" applyFill="1" applyBorder="1" applyAlignment="1">
      <alignment/>
    </xf>
    <xf numFmtId="187" fontId="2" fillId="3" borderId="12" xfId="0" applyNumberFormat="1" applyFont="1" applyFill="1" applyBorder="1" applyAlignment="1">
      <alignment/>
    </xf>
    <xf numFmtId="186" fontId="2" fillId="2" borderId="6" xfId="0" applyNumberFormat="1" applyFont="1" applyFill="1" applyBorder="1" applyAlignment="1">
      <alignment/>
    </xf>
    <xf numFmtId="186" fontId="2" fillId="0" borderId="7" xfId="0" applyNumberFormat="1" applyFont="1" applyFill="1" applyBorder="1" applyAlignment="1">
      <alignment/>
    </xf>
    <xf numFmtId="186" fontId="2" fillId="2" borderId="10" xfId="0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187" fontId="2" fillId="0" borderId="1" xfId="0" applyNumberFormat="1" applyFont="1" applyBorder="1" applyAlignment="1">
      <alignment/>
    </xf>
    <xf numFmtId="187" fontId="2" fillId="0" borderId="6" xfId="0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187" fontId="2" fillId="2" borderId="9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 wrapText="1"/>
    </xf>
    <xf numFmtId="187" fontId="2" fillId="2" borderId="5" xfId="0" applyNumberFormat="1" applyFont="1" applyFill="1" applyBorder="1" applyAlignment="1">
      <alignment/>
    </xf>
    <xf numFmtId="187" fontId="2" fillId="2" borderId="30" xfId="0" applyNumberFormat="1" applyFont="1" applyFill="1" applyBorder="1" applyAlignment="1">
      <alignment/>
    </xf>
    <xf numFmtId="187" fontId="2" fillId="3" borderId="13" xfId="0" applyNumberFormat="1" applyFont="1" applyFill="1" applyBorder="1" applyAlignment="1">
      <alignment/>
    </xf>
    <xf numFmtId="187" fontId="2" fillId="2" borderId="39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0" borderId="39" xfId="0" applyNumberFormat="1" applyFont="1" applyFill="1" applyBorder="1" applyAlignment="1">
      <alignment/>
    </xf>
    <xf numFmtId="187" fontId="2" fillId="0" borderId="40" xfId="0" applyNumberFormat="1" applyFont="1" applyFill="1" applyBorder="1" applyAlignment="1">
      <alignment/>
    </xf>
    <xf numFmtId="187" fontId="2" fillId="0" borderId="2" xfId="0" applyNumberFormat="1" applyFont="1" applyFill="1" applyBorder="1" applyAlignment="1">
      <alignment/>
    </xf>
    <xf numFmtId="187" fontId="2" fillId="3" borderId="41" xfId="0" applyNumberFormat="1" applyFont="1" applyFill="1" applyBorder="1" applyAlignment="1">
      <alignment/>
    </xf>
    <xf numFmtId="187" fontId="2" fillId="3" borderId="42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57" fontId="2" fillId="2" borderId="4" xfId="0" applyNumberFormat="1" applyFont="1" applyFill="1" applyBorder="1" applyAlignment="1">
      <alignment horizontal="center"/>
    </xf>
    <xf numFmtId="186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87" fontId="2" fillId="0" borderId="1" xfId="0" applyNumberFormat="1" applyFont="1" applyFill="1" applyBorder="1" applyAlignment="1">
      <alignment/>
    </xf>
    <xf numFmtId="187" fontId="2" fillId="4" borderId="1" xfId="0" applyNumberFormat="1" applyFont="1" applyFill="1" applyBorder="1" applyAlignment="1">
      <alignment/>
    </xf>
    <xf numFmtId="187" fontId="2" fillId="2" borderId="27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0" fontId="0" fillId="5" borderId="12" xfId="0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textRotation="255" wrapText="1"/>
    </xf>
    <xf numFmtId="0" fontId="2" fillId="2" borderId="44" xfId="0" applyFont="1" applyFill="1" applyBorder="1" applyAlignment="1">
      <alignment horizontal="center" textRotation="255" wrapText="1"/>
    </xf>
    <xf numFmtId="0" fontId="2" fillId="2" borderId="16" xfId="0" applyFont="1" applyFill="1" applyBorder="1" applyAlignment="1">
      <alignment horizontal="center" textRotation="255" wrapText="1"/>
    </xf>
    <xf numFmtId="0" fontId="2" fillId="2" borderId="45" xfId="0" applyFont="1" applyFill="1" applyBorder="1" applyAlignment="1">
      <alignment horizontal="center" textRotation="255" shrinkToFit="1"/>
    </xf>
    <xf numFmtId="0" fontId="2" fillId="2" borderId="46" xfId="0" applyFont="1" applyFill="1" applyBorder="1" applyAlignment="1">
      <alignment horizontal="center" textRotation="255" shrinkToFit="1"/>
    </xf>
    <xf numFmtId="0" fontId="2" fillId="2" borderId="17" xfId="0" applyFont="1" applyFill="1" applyBorder="1" applyAlignment="1">
      <alignment horizontal="center" textRotation="255" shrinkToFi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49" xfId="0" applyFont="1" applyBorder="1" applyAlignment="1">
      <alignment horizontal="center" textRotation="255" wrapText="1"/>
    </xf>
    <xf numFmtId="0" fontId="2" fillId="0" borderId="15" xfId="0" applyFont="1" applyBorder="1" applyAlignment="1">
      <alignment horizontal="center" textRotation="255" wrapText="1"/>
    </xf>
    <xf numFmtId="0" fontId="2" fillId="0" borderId="50" xfId="0" applyFont="1" applyBorder="1" applyAlignment="1">
      <alignment horizontal="center" textRotation="255" wrapText="1"/>
    </xf>
    <xf numFmtId="0" fontId="2" fillId="2" borderId="51" xfId="0" applyFont="1" applyFill="1" applyBorder="1" applyAlignment="1">
      <alignment horizontal="center" textRotation="255" shrinkToFit="1"/>
    </xf>
    <xf numFmtId="0" fontId="2" fillId="2" borderId="27" xfId="0" applyFont="1" applyFill="1" applyBorder="1" applyAlignment="1">
      <alignment horizontal="center" textRotation="255" shrinkToFit="1"/>
    </xf>
    <xf numFmtId="0" fontId="2" fillId="2" borderId="52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45" xfId="0" applyFont="1" applyBorder="1" applyAlignment="1">
      <alignment horizontal="center" textRotation="255" wrapText="1"/>
    </xf>
    <xf numFmtId="0" fontId="2" fillId="0" borderId="46" xfId="0" applyFont="1" applyBorder="1" applyAlignment="1">
      <alignment horizontal="center" textRotation="255" wrapText="1"/>
    </xf>
    <xf numFmtId="0" fontId="2" fillId="0" borderId="17" xfId="0" applyFont="1" applyBorder="1" applyAlignment="1">
      <alignment horizontal="center" textRotation="255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textRotation="255" wrapText="1"/>
    </xf>
    <xf numFmtId="0" fontId="0" fillId="0" borderId="46" xfId="0" applyBorder="1" applyAlignment="1">
      <alignment horizontal="center" textRotation="255" wrapText="1"/>
    </xf>
    <xf numFmtId="0" fontId="0" fillId="0" borderId="17" xfId="0" applyBorder="1" applyAlignment="1">
      <alignment horizontal="center" textRotation="255" wrapText="1"/>
    </xf>
    <xf numFmtId="0" fontId="2" fillId="2" borderId="49" xfId="0" applyFont="1" applyFill="1" applyBorder="1" applyAlignment="1">
      <alignment horizontal="center" textRotation="255" wrapText="1"/>
    </xf>
    <xf numFmtId="0" fontId="2" fillId="2" borderId="15" xfId="0" applyFont="1" applyFill="1" applyBorder="1" applyAlignment="1">
      <alignment horizontal="center" textRotation="255" wrapText="1"/>
    </xf>
    <xf numFmtId="0" fontId="2" fillId="2" borderId="50" xfId="0" applyFont="1" applyFill="1" applyBorder="1" applyAlignment="1">
      <alignment horizontal="center" textRotation="255" wrapText="1"/>
    </xf>
    <xf numFmtId="0" fontId="2" fillId="0" borderId="4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 wrapText="1"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2" fillId="2" borderId="49" xfId="0" applyFont="1" applyFill="1" applyBorder="1" applyAlignment="1">
      <alignment horizontal="center" vertical="distributed" textRotation="255"/>
    </xf>
    <xf numFmtId="0" fontId="2" fillId="2" borderId="15" xfId="0" applyFont="1" applyFill="1" applyBorder="1" applyAlignment="1">
      <alignment horizontal="center" vertical="distributed" textRotation="255"/>
    </xf>
    <xf numFmtId="0" fontId="2" fillId="2" borderId="50" xfId="0" applyFont="1" applyFill="1" applyBorder="1" applyAlignment="1">
      <alignment horizontal="center" vertical="distributed" textRotation="255"/>
    </xf>
    <xf numFmtId="0" fontId="2" fillId="2" borderId="45" xfId="0" applyFont="1" applyFill="1" applyBorder="1" applyAlignment="1">
      <alignment horizontal="center" vertical="center" textRotation="255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textRotation="255"/>
    </xf>
    <xf numFmtId="0" fontId="2" fillId="2" borderId="16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9" xfId="0" applyFont="1" applyBorder="1" applyAlignment="1">
      <alignment horizontal="center" textRotation="255"/>
    </xf>
    <xf numFmtId="0" fontId="2" fillId="0" borderId="15" xfId="0" applyFont="1" applyBorder="1" applyAlignment="1">
      <alignment horizontal="center" textRotation="255"/>
    </xf>
    <xf numFmtId="0" fontId="2" fillId="0" borderId="50" xfId="0" applyFont="1" applyBorder="1" applyAlignment="1">
      <alignment horizontal="center" textRotation="255"/>
    </xf>
    <xf numFmtId="0" fontId="2" fillId="0" borderId="46" xfId="0" applyFont="1" applyBorder="1" applyAlignment="1">
      <alignment horizontal="center" textRotation="255"/>
    </xf>
    <xf numFmtId="0" fontId="2" fillId="0" borderId="17" xfId="0" applyFont="1" applyBorder="1" applyAlignment="1">
      <alignment horizontal="center" textRotation="255"/>
    </xf>
    <xf numFmtId="0" fontId="2" fillId="2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textRotation="255" wrapText="1"/>
    </xf>
    <xf numFmtId="0" fontId="4" fillId="2" borderId="21" xfId="0" applyFont="1" applyFill="1" applyBorder="1" applyAlignment="1">
      <alignment vertical="center" textRotation="255" wrapText="1"/>
    </xf>
    <xf numFmtId="0" fontId="4" fillId="2" borderId="30" xfId="0" applyFont="1" applyFill="1" applyBorder="1" applyAlignment="1">
      <alignment vertical="center" textRotation="255"/>
    </xf>
    <xf numFmtId="0" fontId="4" fillId="2" borderId="21" xfId="0" applyFont="1" applyFill="1" applyBorder="1" applyAlignment="1">
      <alignment vertical="center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vertical="center" textRotation="255"/>
    </xf>
    <xf numFmtId="0" fontId="4" fillId="2" borderId="18" xfId="0" applyFont="1" applyFill="1" applyBorder="1" applyAlignment="1">
      <alignment vertical="center" textRotation="255"/>
    </xf>
    <xf numFmtId="0" fontId="2" fillId="2" borderId="49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50" xfId="0" applyFont="1" applyFill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top" textRotation="255" wrapText="1"/>
    </xf>
    <xf numFmtId="0" fontId="2" fillId="0" borderId="46" xfId="0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top" textRotation="255"/>
    </xf>
    <xf numFmtId="58" fontId="8" fillId="0" borderId="58" xfId="0" applyNumberFormat="1" applyFont="1" applyBorder="1" applyAlignment="1">
      <alignment horizontal="center" vertical="center"/>
    </xf>
    <xf numFmtId="58" fontId="8" fillId="0" borderId="37" xfId="0" applyNumberFormat="1" applyFont="1" applyBorder="1" applyAlignment="1">
      <alignment horizontal="center" vertical="center"/>
    </xf>
    <xf numFmtId="58" fontId="8" fillId="0" borderId="36" xfId="0" applyNumberFormat="1" applyFont="1" applyBorder="1" applyAlignment="1">
      <alignment horizontal="center" vertical="center"/>
    </xf>
    <xf numFmtId="58" fontId="8" fillId="0" borderId="5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4" fillId="2" borderId="47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86" fontId="2" fillId="2" borderId="55" xfId="0" applyNumberFormat="1" applyFont="1" applyFill="1" applyBorder="1" applyAlignment="1">
      <alignment/>
    </xf>
    <xf numFmtId="186" fontId="2" fillId="2" borderId="60" xfId="0" applyNumberFormat="1" applyFont="1" applyFill="1" applyBorder="1" applyAlignment="1">
      <alignment/>
    </xf>
    <xf numFmtId="186" fontId="2" fillId="0" borderId="60" xfId="0" applyNumberFormat="1" applyFont="1" applyFill="1" applyBorder="1" applyAlignment="1">
      <alignment/>
    </xf>
    <xf numFmtId="186" fontId="2" fillId="0" borderId="61" xfId="0" applyNumberFormat="1" applyFont="1" applyFill="1" applyBorder="1" applyAlignment="1">
      <alignment/>
    </xf>
    <xf numFmtId="186" fontId="2" fillId="3" borderId="62" xfId="0" applyNumberFormat="1" applyFont="1" applyFill="1" applyBorder="1" applyAlignment="1">
      <alignment/>
    </xf>
    <xf numFmtId="0" fontId="4" fillId="2" borderId="3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87" fontId="2" fillId="2" borderId="9" xfId="0" applyNumberFormat="1" applyFont="1" applyFill="1" applyBorder="1" applyAlignment="1">
      <alignment vertical="center"/>
    </xf>
    <xf numFmtId="179" fontId="2" fillId="3" borderId="10" xfId="0" applyNumberFormat="1" applyFont="1" applyFill="1" applyBorder="1" applyAlignment="1">
      <alignment vertical="center"/>
    </xf>
    <xf numFmtId="187" fontId="2" fillId="6" borderId="42" xfId="0" applyNumberFormat="1" applyFont="1" applyFill="1" applyBorder="1" applyAlignment="1">
      <alignment vertical="center"/>
    </xf>
    <xf numFmtId="179" fontId="2" fillId="3" borderId="12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9" xfId="0" applyNumberFormat="1" applyFont="1" applyFill="1" applyBorder="1" applyAlignment="1">
      <alignment vertical="center"/>
    </xf>
    <xf numFmtId="180" fontId="2" fillId="3" borderId="38" xfId="0" applyNumberFormat="1" applyFont="1" applyFill="1" applyBorder="1" applyAlignment="1">
      <alignment vertical="center"/>
    </xf>
    <xf numFmtId="180" fontId="2" fillId="3" borderId="10" xfId="0" applyNumberFormat="1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187" fontId="2" fillId="2" borderId="64" xfId="0" applyNumberFormat="1" applyFont="1" applyFill="1" applyBorder="1" applyAlignment="1">
      <alignment vertical="center"/>
    </xf>
    <xf numFmtId="179" fontId="2" fillId="3" borderId="65" xfId="0" applyNumberFormat="1" applyFont="1" applyFill="1" applyBorder="1" applyAlignment="1">
      <alignment vertical="center"/>
    </xf>
    <xf numFmtId="187" fontId="2" fillId="2" borderId="29" xfId="0" applyNumberFormat="1" applyFont="1" applyFill="1" applyBorder="1" applyAlignment="1">
      <alignment vertical="center"/>
    </xf>
    <xf numFmtId="187" fontId="2" fillId="2" borderId="1" xfId="0" applyNumberFormat="1" applyFont="1" applyFill="1" applyBorder="1" applyAlignment="1">
      <alignment vertical="center"/>
    </xf>
    <xf numFmtId="187" fontId="2" fillId="2" borderId="2" xfId="0" applyNumberFormat="1" applyFont="1" applyFill="1" applyBorder="1" applyAlignment="1">
      <alignment vertical="center"/>
    </xf>
    <xf numFmtId="179" fontId="2" fillId="3" borderId="66" xfId="0" applyNumberFormat="1" applyFont="1" applyFill="1" applyBorder="1" applyAlignment="1">
      <alignment vertical="center"/>
    </xf>
    <xf numFmtId="186" fontId="2" fillId="2" borderId="63" xfId="0" applyNumberFormat="1" applyFont="1" applyFill="1" applyBorder="1" applyAlignment="1">
      <alignment vertical="center"/>
    </xf>
    <xf numFmtId="186" fontId="2" fillId="2" borderId="64" xfId="0" applyNumberFormat="1" applyFont="1" applyFill="1" applyBorder="1" applyAlignment="1">
      <alignment vertical="center"/>
    </xf>
    <xf numFmtId="180" fontId="2" fillId="3" borderId="67" xfId="0" applyNumberFormat="1" applyFont="1" applyFill="1" applyBorder="1" applyAlignment="1">
      <alignment vertical="center"/>
    </xf>
    <xf numFmtId="180" fontId="2" fillId="3" borderId="65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2" borderId="69" xfId="0" applyFont="1" applyFill="1" applyBorder="1" applyAlignment="1">
      <alignment vertical="center"/>
    </xf>
    <xf numFmtId="187" fontId="2" fillId="2" borderId="69" xfId="0" applyNumberFormat="1" applyFont="1" applyFill="1" applyBorder="1" applyAlignment="1">
      <alignment vertical="center"/>
    </xf>
    <xf numFmtId="179" fontId="2" fillId="3" borderId="70" xfId="0" applyNumberFormat="1" applyFont="1" applyFill="1" applyBorder="1" applyAlignment="1">
      <alignment vertical="center"/>
    </xf>
    <xf numFmtId="179" fontId="2" fillId="3" borderId="6" xfId="0" applyNumberFormat="1" applyFont="1" applyFill="1" applyBorder="1" applyAlignment="1">
      <alignment vertical="center"/>
    </xf>
    <xf numFmtId="186" fontId="2" fillId="2" borderId="68" xfId="0" applyNumberFormat="1" applyFont="1" applyFill="1" applyBorder="1" applyAlignment="1">
      <alignment vertical="center"/>
    </xf>
    <xf numFmtId="186" fontId="2" fillId="2" borderId="69" xfId="0" applyNumberFormat="1" applyFont="1" applyFill="1" applyBorder="1" applyAlignment="1">
      <alignment vertical="center"/>
    </xf>
    <xf numFmtId="180" fontId="2" fillId="3" borderId="71" xfId="0" applyNumberFormat="1" applyFont="1" applyFill="1" applyBorder="1" applyAlignment="1">
      <alignment vertical="center"/>
    </xf>
    <xf numFmtId="180" fontId="2" fillId="3" borderId="70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0" fontId="2" fillId="2" borderId="74" xfId="0" applyFont="1" applyFill="1" applyBorder="1" applyAlignment="1">
      <alignment vertical="center"/>
    </xf>
    <xf numFmtId="187" fontId="2" fillId="2" borderId="74" xfId="0" applyNumberFormat="1" applyFont="1" applyFill="1" applyBorder="1" applyAlignment="1">
      <alignment vertical="center"/>
    </xf>
    <xf numFmtId="179" fontId="2" fillId="3" borderId="75" xfId="0" applyNumberFormat="1" applyFont="1" applyFill="1" applyBorder="1" applyAlignment="1">
      <alignment vertical="center"/>
    </xf>
    <xf numFmtId="179" fontId="2" fillId="3" borderId="46" xfId="0" applyNumberFormat="1" applyFont="1" applyFill="1" applyBorder="1" applyAlignment="1">
      <alignment vertical="center"/>
    </xf>
    <xf numFmtId="186" fontId="2" fillId="2" borderId="73" xfId="0" applyNumberFormat="1" applyFont="1" applyFill="1" applyBorder="1" applyAlignment="1">
      <alignment vertical="center"/>
    </xf>
    <xf numFmtId="186" fontId="2" fillId="2" borderId="74" xfId="0" applyNumberFormat="1" applyFont="1" applyFill="1" applyBorder="1" applyAlignment="1">
      <alignment vertical="center"/>
    </xf>
    <xf numFmtId="180" fontId="2" fillId="3" borderId="76" xfId="0" applyNumberFormat="1" applyFont="1" applyFill="1" applyBorder="1" applyAlignment="1">
      <alignment vertical="center"/>
    </xf>
    <xf numFmtId="180" fontId="2" fillId="3" borderId="75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87" fontId="2" fillId="3" borderId="13" xfId="0" applyNumberFormat="1" applyFont="1" applyFill="1" applyBorder="1" applyAlignment="1">
      <alignment vertical="center"/>
    </xf>
    <xf numFmtId="187" fontId="2" fillId="3" borderId="42" xfId="0" applyNumberFormat="1" applyFont="1" applyFill="1" applyBorder="1" applyAlignment="1">
      <alignment vertical="center"/>
    </xf>
    <xf numFmtId="186" fontId="2" fillId="3" borderId="11" xfId="0" applyNumberFormat="1" applyFont="1" applyFill="1" applyBorder="1" applyAlignment="1">
      <alignment vertical="center"/>
    </xf>
    <xf numFmtId="186" fontId="2" fillId="3" borderId="13" xfId="0" applyNumberFormat="1" applyFont="1" applyFill="1" applyBorder="1" applyAlignment="1">
      <alignment vertical="center"/>
    </xf>
    <xf numFmtId="179" fontId="2" fillId="3" borderId="14" xfId="0" applyNumberFormat="1" applyFont="1" applyFill="1" applyBorder="1" applyAlignment="1">
      <alignment vertical="center"/>
    </xf>
    <xf numFmtId="180" fontId="2" fillId="3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75390625" style="2" customWidth="1"/>
    <col min="5" max="5" width="17.125" style="2" customWidth="1"/>
    <col min="6" max="9" width="4.125" style="2" customWidth="1"/>
    <col min="10" max="10" width="30.625" style="2" customWidth="1"/>
    <col min="11" max="12" width="8.375" style="2" customWidth="1"/>
    <col min="13" max="13" width="5.25390625" style="2" customWidth="1"/>
    <col min="14" max="14" width="29.125" style="2" customWidth="1"/>
    <col min="15" max="15" width="14.1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3" t="s">
        <v>24</v>
      </c>
    </row>
    <row r="3" ht="9.75" customHeight="1" thickBot="1"/>
    <row r="4" spans="1:16" s="1" customFormat="1" ht="32.25" customHeight="1">
      <c r="A4" s="183" t="s">
        <v>38</v>
      </c>
      <c r="B4" s="190" t="s">
        <v>143</v>
      </c>
      <c r="C4" s="186" t="s">
        <v>39</v>
      </c>
      <c r="D4" s="188" t="s">
        <v>23</v>
      </c>
      <c r="E4" s="193" t="s">
        <v>5</v>
      </c>
      <c r="F4" s="174" t="s">
        <v>36</v>
      </c>
      <c r="G4" s="196" t="s">
        <v>37</v>
      </c>
      <c r="H4" s="199" t="s">
        <v>144</v>
      </c>
      <c r="I4" s="177" t="s">
        <v>4</v>
      </c>
      <c r="J4" s="180" t="s">
        <v>27</v>
      </c>
      <c r="K4" s="181"/>
      <c r="L4" s="181"/>
      <c r="M4" s="124"/>
      <c r="N4" s="180" t="s">
        <v>53</v>
      </c>
      <c r="O4" s="181"/>
      <c r="P4" s="124"/>
    </row>
    <row r="5" spans="1:16" s="47" customFormat="1" ht="21.75" customHeight="1">
      <c r="A5" s="184"/>
      <c r="B5" s="191"/>
      <c r="C5" s="187"/>
      <c r="D5" s="189"/>
      <c r="E5" s="194"/>
      <c r="F5" s="175"/>
      <c r="G5" s="197"/>
      <c r="H5" s="200"/>
      <c r="I5" s="178"/>
      <c r="J5" s="171" t="s">
        <v>14</v>
      </c>
      <c r="K5" s="172"/>
      <c r="L5" s="173"/>
      <c r="M5" s="46" t="s">
        <v>15</v>
      </c>
      <c r="N5" s="171" t="s">
        <v>16</v>
      </c>
      <c r="O5" s="173"/>
      <c r="P5" s="46" t="s">
        <v>15</v>
      </c>
    </row>
    <row r="6" spans="1:16" s="1" customFormat="1" ht="43.5" customHeight="1">
      <c r="A6" s="185"/>
      <c r="B6" s="192"/>
      <c r="C6" s="187"/>
      <c r="D6" s="189"/>
      <c r="E6" s="195"/>
      <c r="F6" s="176"/>
      <c r="G6" s="198"/>
      <c r="H6" s="201"/>
      <c r="I6" s="179"/>
      <c r="J6" s="48" t="s">
        <v>33</v>
      </c>
      <c r="K6" s="49" t="s">
        <v>7</v>
      </c>
      <c r="L6" s="49" t="s">
        <v>8</v>
      </c>
      <c r="M6" s="50" t="s">
        <v>145</v>
      </c>
      <c r="N6" s="51" t="s">
        <v>34</v>
      </c>
      <c r="O6" s="52" t="s">
        <v>35</v>
      </c>
      <c r="P6" s="50" t="s">
        <v>145</v>
      </c>
    </row>
    <row r="7" spans="1:16" ht="14.25" customHeight="1">
      <c r="A7" s="11">
        <v>31</v>
      </c>
      <c r="B7" s="12">
        <v>201</v>
      </c>
      <c r="C7" s="68" t="s">
        <v>56</v>
      </c>
      <c r="D7" s="69" t="s">
        <v>60</v>
      </c>
      <c r="E7" s="70" t="s">
        <v>87</v>
      </c>
      <c r="F7" s="125">
        <v>1</v>
      </c>
      <c r="G7" s="126">
        <v>1</v>
      </c>
      <c r="H7" s="127">
        <v>1</v>
      </c>
      <c r="I7" s="126">
        <v>1</v>
      </c>
      <c r="J7" s="72" t="s">
        <v>88</v>
      </c>
      <c r="K7" s="7">
        <v>37341</v>
      </c>
      <c r="L7" s="7">
        <v>37347</v>
      </c>
      <c r="M7" s="138"/>
      <c r="N7" s="73" t="s">
        <v>89</v>
      </c>
      <c r="O7" s="43" t="s">
        <v>128</v>
      </c>
      <c r="P7" s="17"/>
    </row>
    <row r="8" spans="1:16" ht="14.25" customHeight="1">
      <c r="A8" s="11">
        <v>31</v>
      </c>
      <c r="B8" s="12">
        <v>202</v>
      </c>
      <c r="C8" s="68" t="s">
        <v>56</v>
      </c>
      <c r="D8" s="69" t="s">
        <v>61</v>
      </c>
      <c r="E8" s="70" t="s">
        <v>91</v>
      </c>
      <c r="F8" s="125">
        <v>1</v>
      </c>
      <c r="G8" s="126">
        <v>1</v>
      </c>
      <c r="H8" s="127">
        <v>1</v>
      </c>
      <c r="I8" s="126">
        <v>1</v>
      </c>
      <c r="J8" s="72"/>
      <c r="K8" s="7"/>
      <c r="L8" s="7"/>
      <c r="M8" s="138">
        <v>0</v>
      </c>
      <c r="N8" s="73" t="s">
        <v>92</v>
      </c>
      <c r="O8" s="43" t="s">
        <v>129</v>
      </c>
      <c r="P8" s="17"/>
    </row>
    <row r="9" spans="1:16" ht="14.25" customHeight="1">
      <c r="A9" s="11">
        <v>31</v>
      </c>
      <c r="B9" s="12">
        <v>203</v>
      </c>
      <c r="C9" s="74" t="s">
        <v>56</v>
      </c>
      <c r="D9" s="71" t="s">
        <v>62</v>
      </c>
      <c r="E9" s="70" t="s">
        <v>93</v>
      </c>
      <c r="F9" s="125">
        <v>1</v>
      </c>
      <c r="G9" s="126">
        <v>2</v>
      </c>
      <c r="H9" s="127">
        <v>1</v>
      </c>
      <c r="I9" s="126">
        <v>1</v>
      </c>
      <c r="J9" s="68" t="s">
        <v>94</v>
      </c>
      <c r="K9" s="7">
        <v>38338</v>
      </c>
      <c r="L9" s="7">
        <v>38443</v>
      </c>
      <c r="M9" s="138"/>
      <c r="N9" s="75" t="s">
        <v>95</v>
      </c>
      <c r="O9" s="5" t="s">
        <v>130</v>
      </c>
      <c r="P9" s="17"/>
    </row>
    <row r="10" spans="1:16" ht="14.25" customHeight="1">
      <c r="A10" s="11">
        <v>31</v>
      </c>
      <c r="B10" s="12">
        <v>204</v>
      </c>
      <c r="C10" s="74" t="s">
        <v>56</v>
      </c>
      <c r="D10" s="71" t="s">
        <v>63</v>
      </c>
      <c r="E10" s="70" t="s">
        <v>97</v>
      </c>
      <c r="F10" s="125">
        <v>1</v>
      </c>
      <c r="G10" s="126">
        <v>2</v>
      </c>
      <c r="H10" s="127">
        <v>0</v>
      </c>
      <c r="I10" s="126">
        <v>0</v>
      </c>
      <c r="J10" s="72"/>
      <c r="K10" s="5"/>
      <c r="L10" s="5"/>
      <c r="M10" s="138">
        <v>0</v>
      </c>
      <c r="N10" s="68" t="s">
        <v>180</v>
      </c>
      <c r="O10" s="5" t="s">
        <v>131</v>
      </c>
      <c r="P10" s="17"/>
    </row>
    <row r="11" spans="1:16" ht="14.25" customHeight="1">
      <c r="A11" s="11">
        <v>31</v>
      </c>
      <c r="B11" s="12">
        <v>302</v>
      </c>
      <c r="C11" s="74" t="s">
        <v>56</v>
      </c>
      <c r="D11" s="71" t="s">
        <v>64</v>
      </c>
      <c r="E11" s="70" t="s">
        <v>98</v>
      </c>
      <c r="F11" s="125">
        <v>1</v>
      </c>
      <c r="G11" s="126">
        <v>2</v>
      </c>
      <c r="H11" s="127">
        <v>0</v>
      </c>
      <c r="I11" s="126">
        <v>0</v>
      </c>
      <c r="J11" s="68"/>
      <c r="K11" s="5"/>
      <c r="L11" s="5"/>
      <c r="M11" s="138">
        <v>1</v>
      </c>
      <c r="N11" s="68"/>
      <c r="O11" s="5"/>
      <c r="P11" s="17">
        <v>1</v>
      </c>
    </row>
    <row r="12" spans="1:16" ht="14.25" customHeight="1">
      <c r="A12" s="11">
        <v>31</v>
      </c>
      <c r="B12" s="12">
        <v>325</v>
      </c>
      <c r="C12" s="74" t="s">
        <v>56</v>
      </c>
      <c r="D12" s="71" t="s">
        <v>65</v>
      </c>
      <c r="E12" s="70" t="s">
        <v>98</v>
      </c>
      <c r="F12" s="125">
        <v>1</v>
      </c>
      <c r="G12" s="126">
        <v>2</v>
      </c>
      <c r="H12" s="127">
        <v>0</v>
      </c>
      <c r="I12" s="126">
        <v>0</v>
      </c>
      <c r="J12" s="68"/>
      <c r="K12" s="5"/>
      <c r="L12" s="5"/>
      <c r="M12" s="138">
        <v>3</v>
      </c>
      <c r="N12" s="68"/>
      <c r="O12" s="5"/>
      <c r="P12" s="17">
        <v>1</v>
      </c>
    </row>
    <row r="13" spans="1:16" ht="14.25" customHeight="1">
      <c r="A13" s="11">
        <v>31</v>
      </c>
      <c r="B13" s="12">
        <v>328</v>
      </c>
      <c r="C13" s="74" t="s">
        <v>56</v>
      </c>
      <c r="D13" s="71" t="s">
        <v>66</v>
      </c>
      <c r="E13" s="70" t="s">
        <v>98</v>
      </c>
      <c r="F13" s="125">
        <v>1</v>
      </c>
      <c r="G13" s="126">
        <v>2</v>
      </c>
      <c r="H13" s="127">
        <v>0</v>
      </c>
      <c r="I13" s="126">
        <v>1</v>
      </c>
      <c r="J13" s="68"/>
      <c r="K13" s="5"/>
      <c r="L13" s="5"/>
      <c r="M13" s="138">
        <v>0</v>
      </c>
      <c r="N13" s="68" t="s">
        <v>99</v>
      </c>
      <c r="O13" s="5" t="s">
        <v>132</v>
      </c>
      <c r="P13" s="17"/>
    </row>
    <row r="14" spans="1:16" ht="14.25" customHeight="1">
      <c r="A14" s="11">
        <v>31</v>
      </c>
      <c r="B14" s="12">
        <v>329</v>
      </c>
      <c r="C14" s="74" t="s">
        <v>56</v>
      </c>
      <c r="D14" s="71" t="s">
        <v>67</v>
      </c>
      <c r="E14" s="70" t="s">
        <v>100</v>
      </c>
      <c r="F14" s="125">
        <v>1</v>
      </c>
      <c r="G14" s="126">
        <v>2</v>
      </c>
      <c r="H14" s="127">
        <v>1</v>
      </c>
      <c r="I14" s="126">
        <v>1</v>
      </c>
      <c r="J14" s="68" t="s">
        <v>101</v>
      </c>
      <c r="K14" s="7">
        <v>38442</v>
      </c>
      <c r="L14" s="7">
        <v>38442</v>
      </c>
      <c r="M14" s="138"/>
      <c r="N14" s="68" t="s">
        <v>102</v>
      </c>
      <c r="O14" s="5" t="s">
        <v>133</v>
      </c>
      <c r="P14" s="17"/>
    </row>
    <row r="15" spans="1:16" ht="14.25" customHeight="1">
      <c r="A15" s="11">
        <v>31</v>
      </c>
      <c r="B15" s="12">
        <v>364</v>
      </c>
      <c r="C15" s="74" t="s">
        <v>56</v>
      </c>
      <c r="D15" s="71" t="s">
        <v>68</v>
      </c>
      <c r="E15" s="70" t="s">
        <v>98</v>
      </c>
      <c r="F15" s="125">
        <v>1</v>
      </c>
      <c r="G15" s="126">
        <v>2</v>
      </c>
      <c r="H15" s="127">
        <v>0</v>
      </c>
      <c r="I15" s="126">
        <v>0</v>
      </c>
      <c r="J15" s="68"/>
      <c r="K15" s="5"/>
      <c r="L15" s="5"/>
      <c r="M15" s="138">
        <v>1</v>
      </c>
      <c r="N15" s="68" t="s">
        <v>103</v>
      </c>
      <c r="O15" s="5" t="s">
        <v>134</v>
      </c>
      <c r="P15" s="17"/>
    </row>
    <row r="16" spans="1:16" ht="14.25" customHeight="1">
      <c r="A16" s="11">
        <v>31</v>
      </c>
      <c r="B16" s="12">
        <v>370</v>
      </c>
      <c r="C16" s="74" t="s">
        <v>56</v>
      </c>
      <c r="D16" s="71" t="s">
        <v>69</v>
      </c>
      <c r="E16" s="70" t="s">
        <v>104</v>
      </c>
      <c r="F16" s="125">
        <v>1</v>
      </c>
      <c r="G16" s="126">
        <v>2</v>
      </c>
      <c r="H16" s="127">
        <v>0</v>
      </c>
      <c r="I16" s="126">
        <v>0</v>
      </c>
      <c r="J16" s="68"/>
      <c r="K16" s="5"/>
      <c r="L16" s="5"/>
      <c r="M16" s="138">
        <v>3</v>
      </c>
      <c r="N16" s="68" t="s">
        <v>105</v>
      </c>
      <c r="O16" s="5" t="s">
        <v>135</v>
      </c>
      <c r="P16" s="17"/>
    </row>
    <row r="17" spans="1:16" ht="14.25" customHeight="1">
      <c r="A17" s="11">
        <v>31</v>
      </c>
      <c r="B17" s="12">
        <v>371</v>
      </c>
      <c r="C17" s="74" t="s">
        <v>56</v>
      </c>
      <c r="D17" s="71" t="s">
        <v>70</v>
      </c>
      <c r="E17" s="70" t="s">
        <v>107</v>
      </c>
      <c r="F17" s="125">
        <v>2</v>
      </c>
      <c r="G17" s="126">
        <v>2</v>
      </c>
      <c r="H17" s="127">
        <v>1</v>
      </c>
      <c r="I17" s="126">
        <v>1</v>
      </c>
      <c r="J17" s="68" t="s">
        <v>108</v>
      </c>
      <c r="K17" s="7">
        <v>38982</v>
      </c>
      <c r="L17" s="7">
        <v>38982</v>
      </c>
      <c r="M17" s="138"/>
      <c r="N17" s="68" t="s">
        <v>109</v>
      </c>
      <c r="O17" s="5" t="s">
        <v>136</v>
      </c>
      <c r="P17" s="17"/>
    </row>
    <row r="18" spans="1:16" ht="14.25" customHeight="1">
      <c r="A18" s="11">
        <v>31</v>
      </c>
      <c r="B18" s="12">
        <v>372</v>
      </c>
      <c r="C18" s="74" t="s">
        <v>56</v>
      </c>
      <c r="D18" s="71" t="s">
        <v>71</v>
      </c>
      <c r="E18" s="70" t="s">
        <v>110</v>
      </c>
      <c r="F18" s="125">
        <v>1</v>
      </c>
      <c r="G18" s="126">
        <v>2</v>
      </c>
      <c r="H18" s="127">
        <v>1</v>
      </c>
      <c r="I18" s="126">
        <v>1</v>
      </c>
      <c r="J18" s="68" t="s">
        <v>111</v>
      </c>
      <c r="K18" s="7">
        <v>38799</v>
      </c>
      <c r="L18" s="7">
        <v>38808</v>
      </c>
      <c r="M18" s="138"/>
      <c r="N18" s="68" t="s">
        <v>112</v>
      </c>
      <c r="O18" s="5" t="s">
        <v>137</v>
      </c>
      <c r="P18" s="17"/>
    </row>
    <row r="19" spans="1:16" ht="14.25" customHeight="1">
      <c r="A19" s="11">
        <v>31</v>
      </c>
      <c r="B19" s="12">
        <v>384</v>
      </c>
      <c r="C19" s="74" t="s">
        <v>56</v>
      </c>
      <c r="D19" s="71" t="s">
        <v>72</v>
      </c>
      <c r="E19" s="77" t="s">
        <v>114</v>
      </c>
      <c r="F19" s="128">
        <v>1</v>
      </c>
      <c r="G19" s="129">
        <v>2</v>
      </c>
      <c r="H19" s="130">
        <v>1</v>
      </c>
      <c r="I19" s="129">
        <v>0</v>
      </c>
      <c r="J19" s="78" t="s">
        <v>125</v>
      </c>
      <c r="K19" s="66">
        <v>39532</v>
      </c>
      <c r="L19" s="66">
        <v>39532</v>
      </c>
      <c r="M19" s="138"/>
      <c r="N19" s="68"/>
      <c r="O19" s="5"/>
      <c r="P19" s="65">
        <v>1</v>
      </c>
    </row>
    <row r="20" spans="1:16" ht="14.25" customHeight="1">
      <c r="A20" s="11">
        <v>31</v>
      </c>
      <c r="B20" s="12">
        <v>386</v>
      </c>
      <c r="C20" s="74" t="s">
        <v>56</v>
      </c>
      <c r="D20" s="71" t="s">
        <v>73</v>
      </c>
      <c r="E20" s="70" t="s">
        <v>113</v>
      </c>
      <c r="F20" s="125">
        <v>1</v>
      </c>
      <c r="G20" s="126">
        <v>2</v>
      </c>
      <c r="H20" s="127">
        <v>0</v>
      </c>
      <c r="I20" s="126">
        <v>1</v>
      </c>
      <c r="J20" s="68"/>
      <c r="K20" s="5"/>
      <c r="L20" s="5"/>
      <c r="M20" s="138">
        <v>2</v>
      </c>
      <c r="N20" s="68" t="s">
        <v>115</v>
      </c>
      <c r="O20" s="5" t="s">
        <v>138</v>
      </c>
      <c r="P20" s="17"/>
    </row>
    <row r="21" spans="1:16" ht="14.25" customHeight="1">
      <c r="A21" s="11">
        <v>31</v>
      </c>
      <c r="B21" s="12">
        <v>389</v>
      </c>
      <c r="C21" s="74" t="s">
        <v>56</v>
      </c>
      <c r="D21" s="71" t="s">
        <v>74</v>
      </c>
      <c r="E21" s="70" t="s">
        <v>116</v>
      </c>
      <c r="F21" s="125">
        <v>1</v>
      </c>
      <c r="G21" s="126">
        <v>2</v>
      </c>
      <c r="H21" s="127">
        <v>0</v>
      </c>
      <c r="I21" s="126">
        <v>1</v>
      </c>
      <c r="J21" s="68" t="s">
        <v>117</v>
      </c>
      <c r="K21" s="7">
        <v>39076</v>
      </c>
      <c r="L21" s="7">
        <v>39076</v>
      </c>
      <c r="M21" s="138"/>
      <c r="N21" s="68"/>
      <c r="O21" s="5"/>
      <c r="P21" s="17">
        <v>1</v>
      </c>
    </row>
    <row r="22" spans="1:16" ht="14.25" customHeight="1">
      <c r="A22" s="11">
        <v>31</v>
      </c>
      <c r="B22" s="12">
        <v>390</v>
      </c>
      <c r="C22" s="74" t="s">
        <v>56</v>
      </c>
      <c r="D22" s="71" t="s">
        <v>75</v>
      </c>
      <c r="E22" s="70" t="s">
        <v>118</v>
      </c>
      <c r="F22" s="125">
        <v>2</v>
      </c>
      <c r="G22" s="126">
        <v>2</v>
      </c>
      <c r="H22" s="127">
        <v>0</v>
      </c>
      <c r="I22" s="126">
        <v>1</v>
      </c>
      <c r="J22" s="68" t="s">
        <v>119</v>
      </c>
      <c r="K22" s="7">
        <v>38800</v>
      </c>
      <c r="L22" s="7">
        <v>38808</v>
      </c>
      <c r="M22" s="138"/>
      <c r="N22" s="68" t="s">
        <v>120</v>
      </c>
      <c r="O22" s="5" t="s">
        <v>139</v>
      </c>
      <c r="P22" s="17"/>
    </row>
    <row r="23" spans="1:16" ht="14.25" customHeight="1">
      <c r="A23" s="11">
        <v>31</v>
      </c>
      <c r="B23" s="12">
        <v>401</v>
      </c>
      <c r="C23" s="74" t="s">
        <v>56</v>
      </c>
      <c r="D23" s="71" t="s">
        <v>76</v>
      </c>
      <c r="E23" s="70" t="s">
        <v>98</v>
      </c>
      <c r="F23" s="125">
        <v>1</v>
      </c>
      <c r="G23" s="126">
        <v>2</v>
      </c>
      <c r="H23" s="127">
        <v>0</v>
      </c>
      <c r="I23" s="126">
        <v>1</v>
      </c>
      <c r="J23" s="68"/>
      <c r="K23" s="5"/>
      <c r="L23" s="5"/>
      <c r="M23" s="138">
        <v>2</v>
      </c>
      <c r="N23" s="68" t="s">
        <v>121</v>
      </c>
      <c r="O23" s="5" t="s">
        <v>140</v>
      </c>
      <c r="P23" s="17"/>
    </row>
    <row r="24" spans="1:16" ht="14.25" customHeight="1">
      <c r="A24" s="11">
        <v>31</v>
      </c>
      <c r="B24" s="12">
        <v>402</v>
      </c>
      <c r="C24" s="74" t="s">
        <v>56</v>
      </c>
      <c r="D24" s="71" t="s">
        <v>77</v>
      </c>
      <c r="E24" s="70" t="s">
        <v>122</v>
      </c>
      <c r="F24" s="125">
        <v>1</v>
      </c>
      <c r="G24" s="126">
        <v>2</v>
      </c>
      <c r="H24" s="127">
        <v>0</v>
      </c>
      <c r="I24" s="126">
        <v>0</v>
      </c>
      <c r="J24" s="68"/>
      <c r="K24" s="5"/>
      <c r="L24" s="5"/>
      <c r="M24" s="138">
        <v>3</v>
      </c>
      <c r="N24" s="68" t="s">
        <v>124</v>
      </c>
      <c r="O24" s="5" t="s">
        <v>141</v>
      </c>
      <c r="P24" s="17"/>
    </row>
    <row r="25" spans="1:16" ht="14.25" customHeight="1" thickBot="1">
      <c r="A25" s="11">
        <v>31</v>
      </c>
      <c r="B25" s="12">
        <v>403</v>
      </c>
      <c r="C25" s="74" t="s">
        <v>56</v>
      </c>
      <c r="D25" s="71" t="s">
        <v>78</v>
      </c>
      <c r="E25" s="79" t="s">
        <v>123</v>
      </c>
      <c r="F25" s="131">
        <v>2</v>
      </c>
      <c r="G25" s="132">
        <v>2</v>
      </c>
      <c r="H25" s="133">
        <v>0</v>
      </c>
      <c r="I25" s="132">
        <v>0</v>
      </c>
      <c r="J25" s="80"/>
      <c r="K25" s="6"/>
      <c r="L25" s="6"/>
      <c r="M25" s="139">
        <v>1</v>
      </c>
      <c r="N25" s="81" t="s">
        <v>126</v>
      </c>
      <c r="O25" s="67" t="s">
        <v>142</v>
      </c>
      <c r="P25" s="18"/>
    </row>
    <row r="26" spans="1:16" ht="16.5" customHeight="1" thickBot="1">
      <c r="A26" s="20"/>
      <c r="B26" s="21">
        <v>1000</v>
      </c>
      <c r="C26" s="182" t="s">
        <v>10</v>
      </c>
      <c r="D26" s="182"/>
      <c r="E26" s="15"/>
      <c r="F26" s="134"/>
      <c r="G26" s="135"/>
      <c r="H26" s="136">
        <f>SUM(H7:H25)</f>
        <v>7</v>
      </c>
      <c r="I26" s="137">
        <f>SUM(I7:I25)</f>
        <v>11</v>
      </c>
      <c r="J26" s="27">
        <f>COUNTA(J7:J25)</f>
        <v>8</v>
      </c>
      <c r="K26" s="16"/>
      <c r="L26" s="16"/>
      <c r="M26" s="140"/>
      <c r="N26" s="27">
        <f>COUNTA(N7:N25)</f>
        <v>15</v>
      </c>
      <c r="O26" s="16"/>
      <c r="P26" s="19"/>
    </row>
  </sheetData>
  <mergeCells count="14">
    <mergeCell ref="N4:P4"/>
    <mergeCell ref="N5:O5"/>
    <mergeCell ref="C26:D26"/>
    <mergeCell ref="A4:A6"/>
    <mergeCell ref="C4:C6"/>
    <mergeCell ref="D4:D6"/>
    <mergeCell ref="B4:B6"/>
    <mergeCell ref="E4:E6"/>
    <mergeCell ref="G4:G6"/>
    <mergeCell ref="H4:H6"/>
    <mergeCell ref="J5:L5"/>
    <mergeCell ref="F4:F6"/>
    <mergeCell ref="I4:I6"/>
    <mergeCell ref="J4:M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&amp;R（鳥取県）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1.625" style="2" customWidth="1"/>
    <col min="6" max="6" width="11.625" style="2" customWidth="1"/>
    <col min="7" max="7" width="8.625" style="2" customWidth="1"/>
    <col min="8" max="8" width="21.875" style="2" customWidth="1"/>
    <col min="9" max="9" width="12.625" style="2" customWidth="1"/>
    <col min="10" max="10" width="21.125" style="2" customWidth="1"/>
    <col min="11" max="19" width="4.25390625" style="2" customWidth="1"/>
    <col min="20" max="20" width="7.125" style="2" customWidth="1"/>
    <col min="21" max="16384" width="9.00390625" style="2" customWidth="1"/>
  </cols>
  <sheetData>
    <row r="1" ht="12">
      <c r="A1" s="2" t="s">
        <v>177</v>
      </c>
    </row>
    <row r="2" ht="22.5" customHeight="1">
      <c r="A2" s="23" t="s">
        <v>46</v>
      </c>
    </row>
    <row r="3" ht="12.75" thickBot="1"/>
    <row r="4" spans="1:20" s="1" customFormat="1" ht="19.5" customHeight="1">
      <c r="A4" s="202" t="s">
        <v>38</v>
      </c>
      <c r="B4" s="205" t="s">
        <v>181</v>
      </c>
      <c r="C4" s="208" t="s">
        <v>154</v>
      </c>
      <c r="D4" s="211" t="s">
        <v>155</v>
      </c>
      <c r="E4" s="180" t="s">
        <v>50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24"/>
      <c r="T4" s="219" t="s">
        <v>25</v>
      </c>
    </row>
    <row r="5" spans="1:20" s="1" customFormat="1" ht="19.5" customHeight="1">
      <c r="A5" s="203"/>
      <c r="B5" s="206"/>
      <c r="C5" s="209"/>
      <c r="D5" s="212"/>
      <c r="E5" s="61"/>
      <c r="F5" s="58"/>
      <c r="G5" s="62"/>
      <c r="H5" s="62"/>
      <c r="I5" s="62"/>
      <c r="J5" s="62"/>
      <c r="K5" s="171" t="s">
        <v>156</v>
      </c>
      <c r="L5" s="172"/>
      <c r="M5" s="172"/>
      <c r="N5" s="172"/>
      <c r="O5" s="172"/>
      <c r="P5" s="172"/>
      <c r="Q5" s="172"/>
      <c r="R5" s="172"/>
      <c r="S5" s="225"/>
      <c r="T5" s="220"/>
    </row>
    <row r="6" spans="1:20" s="1" customFormat="1" ht="19.5" customHeight="1">
      <c r="A6" s="203"/>
      <c r="B6" s="206"/>
      <c r="C6" s="209"/>
      <c r="D6" s="212"/>
      <c r="E6" s="222" t="s">
        <v>182</v>
      </c>
      <c r="F6" s="53"/>
      <c r="G6" s="214" t="s">
        <v>44</v>
      </c>
      <c r="H6" s="214"/>
      <c r="I6" s="214"/>
      <c r="J6" s="215"/>
      <c r="K6" s="216" t="s">
        <v>51</v>
      </c>
      <c r="L6" s="217"/>
      <c r="M6" s="218"/>
      <c r="N6" s="215" t="s">
        <v>52</v>
      </c>
      <c r="O6" s="217"/>
      <c r="P6" s="218"/>
      <c r="Q6" s="215" t="s">
        <v>183</v>
      </c>
      <c r="R6" s="217"/>
      <c r="S6" s="224"/>
      <c r="T6" s="220"/>
    </row>
    <row r="7" spans="1:20" ht="49.5" customHeight="1">
      <c r="A7" s="204"/>
      <c r="B7" s="207"/>
      <c r="C7" s="210"/>
      <c r="D7" s="213"/>
      <c r="E7" s="223"/>
      <c r="F7" s="56" t="s">
        <v>40</v>
      </c>
      <c r="G7" s="57" t="s">
        <v>41</v>
      </c>
      <c r="H7" s="57" t="s">
        <v>43</v>
      </c>
      <c r="I7" s="57" t="s">
        <v>42</v>
      </c>
      <c r="J7" s="59" t="s">
        <v>157</v>
      </c>
      <c r="K7" s="141" t="s">
        <v>184</v>
      </c>
      <c r="L7" s="142" t="s">
        <v>185</v>
      </c>
      <c r="M7" s="143" t="s">
        <v>45</v>
      </c>
      <c r="N7" s="144" t="s">
        <v>184</v>
      </c>
      <c r="O7" s="142" t="s">
        <v>185</v>
      </c>
      <c r="P7" s="145" t="s">
        <v>45</v>
      </c>
      <c r="Q7" s="143" t="s">
        <v>184</v>
      </c>
      <c r="R7" s="142" t="s">
        <v>185</v>
      </c>
      <c r="S7" s="143" t="s">
        <v>45</v>
      </c>
      <c r="T7" s="221"/>
    </row>
    <row r="8" spans="1:20" ht="37.5" customHeight="1">
      <c r="A8" s="108">
        <v>31</v>
      </c>
      <c r="B8" s="109">
        <v>201</v>
      </c>
      <c r="C8" s="110" t="s">
        <v>56</v>
      </c>
      <c r="D8" s="111" t="s">
        <v>60</v>
      </c>
      <c r="E8" s="112" t="s">
        <v>81</v>
      </c>
      <c r="F8" s="103" t="s">
        <v>82</v>
      </c>
      <c r="G8" s="113" t="s">
        <v>146</v>
      </c>
      <c r="H8" s="113" t="s">
        <v>83</v>
      </c>
      <c r="I8" s="113" t="s">
        <v>147</v>
      </c>
      <c r="J8" s="114" t="s">
        <v>79</v>
      </c>
      <c r="K8" s="116" t="s">
        <v>174</v>
      </c>
      <c r="L8" s="117"/>
      <c r="M8" s="117"/>
      <c r="N8" s="117" t="s">
        <v>176</v>
      </c>
      <c r="O8" s="117"/>
      <c r="P8" s="117"/>
      <c r="Q8" s="22"/>
      <c r="R8" s="22"/>
      <c r="S8" s="88"/>
      <c r="T8" s="294">
        <v>0</v>
      </c>
    </row>
    <row r="9" spans="1:20" ht="37.5" customHeight="1">
      <c r="A9" s="108">
        <v>31</v>
      </c>
      <c r="B9" s="109">
        <v>202</v>
      </c>
      <c r="C9" s="115" t="s">
        <v>56</v>
      </c>
      <c r="D9" s="114" t="s">
        <v>61</v>
      </c>
      <c r="E9" s="112" t="s">
        <v>84</v>
      </c>
      <c r="F9" s="103" t="s">
        <v>148</v>
      </c>
      <c r="G9" s="113" t="s">
        <v>149</v>
      </c>
      <c r="H9" s="113" t="s">
        <v>186</v>
      </c>
      <c r="I9" s="113" t="s">
        <v>150</v>
      </c>
      <c r="J9" s="114" t="s">
        <v>80</v>
      </c>
      <c r="K9" s="116" t="s">
        <v>175</v>
      </c>
      <c r="L9" s="117"/>
      <c r="M9" s="117"/>
      <c r="N9" s="117" t="s">
        <v>176</v>
      </c>
      <c r="O9" s="117"/>
      <c r="P9" s="117"/>
      <c r="Q9" s="22"/>
      <c r="R9" s="22"/>
      <c r="S9" s="88"/>
      <c r="T9" s="294">
        <v>0</v>
      </c>
    </row>
    <row r="10" spans="1:20" ht="13.5" customHeight="1">
      <c r="A10" s="82">
        <v>31</v>
      </c>
      <c r="B10" s="83">
        <v>203</v>
      </c>
      <c r="C10" s="90" t="s">
        <v>56</v>
      </c>
      <c r="D10" s="91" t="s">
        <v>62</v>
      </c>
      <c r="E10" s="89"/>
      <c r="F10" s="22"/>
      <c r="G10" s="4"/>
      <c r="H10" s="4"/>
      <c r="I10" s="4"/>
      <c r="J10" s="91"/>
      <c r="K10" s="116"/>
      <c r="L10" s="117"/>
      <c r="M10" s="117"/>
      <c r="N10" s="117"/>
      <c r="O10" s="117"/>
      <c r="P10" s="117"/>
      <c r="Q10" s="22"/>
      <c r="R10" s="22"/>
      <c r="S10" s="88"/>
      <c r="T10" s="295">
        <v>1</v>
      </c>
    </row>
    <row r="11" spans="1:20" ht="13.5" customHeight="1">
      <c r="A11" s="82">
        <v>31</v>
      </c>
      <c r="B11" s="83">
        <v>204</v>
      </c>
      <c r="C11" s="90" t="s">
        <v>56</v>
      </c>
      <c r="D11" s="91" t="s">
        <v>63</v>
      </c>
      <c r="E11" s="122" t="s">
        <v>85</v>
      </c>
      <c r="F11" s="22"/>
      <c r="G11" s="4" t="s">
        <v>151</v>
      </c>
      <c r="H11" s="4" t="s">
        <v>86</v>
      </c>
      <c r="I11" s="4" t="s">
        <v>152</v>
      </c>
      <c r="J11" s="91"/>
      <c r="K11" s="116"/>
      <c r="L11" s="117"/>
      <c r="M11" s="117" t="s">
        <v>175</v>
      </c>
      <c r="N11" s="117"/>
      <c r="O11" s="117"/>
      <c r="P11" s="117" t="s">
        <v>174</v>
      </c>
      <c r="Q11" s="22"/>
      <c r="R11" s="22"/>
      <c r="S11" s="88"/>
      <c r="T11" s="295">
        <v>0</v>
      </c>
    </row>
    <row r="12" spans="1:20" ht="13.5" customHeight="1">
      <c r="A12" s="82">
        <v>31</v>
      </c>
      <c r="B12" s="83">
        <v>302</v>
      </c>
      <c r="C12" s="90" t="s">
        <v>56</v>
      </c>
      <c r="D12" s="91" t="s">
        <v>64</v>
      </c>
      <c r="E12" s="89"/>
      <c r="F12" s="22"/>
      <c r="G12" s="4"/>
      <c r="H12" s="4"/>
      <c r="I12" s="4"/>
      <c r="J12" s="91"/>
      <c r="K12" s="87"/>
      <c r="L12" s="22"/>
      <c r="M12" s="22"/>
      <c r="N12" s="22"/>
      <c r="O12" s="22"/>
      <c r="P12" s="22"/>
      <c r="Q12" s="22"/>
      <c r="R12" s="22"/>
      <c r="S12" s="88"/>
      <c r="T12" s="295">
        <v>0</v>
      </c>
    </row>
    <row r="13" spans="1:20" ht="13.5" customHeight="1">
      <c r="A13" s="82">
        <v>31</v>
      </c>
      <c r="B13" s="83">
        <v>325</v>
      </c>
      <c r="C13" s="90" t="s">
        <v>56</v>
      </c>
      <c r="D13" s="91" t="s">
        <v>65</v>
      </c>
      <c r="E13" s="89"/>
      <c r="F13" s="22"/>
      <c r="G13" s="4"/>
      <c r="H13" s="4"/>
      <c r="I13" s="4"/>
      <c r="J13" s="91"/>
      <c r="K13" s="87"/>
      <c r="L13" s="22"/>
      <c r="M13" s="22"/>
      <c r="N13" s="22"/>
      <c r="O13" s="22"/>
      <c r="P13" s="22"/>
      <c r="Q13" s="22"/>
      <c r="R13" s="22"/>
      <c r="S13" s="88"/>
      <c r="T13" s="295">
        <v>0</v>
      </c>
    </row>
    <row r="14" spans="1:20" ht="13.5" customHeight="1">
      <c r="A14" s="82">
        <v>31</v>
      </c>
      <c r="B14" s="83">
        <v>328</v>
      </c>
      <c r="C14" s="90" t="s">
        <v>56</v>
      </c>
      <c r="D14" s="91" t="s">
        <v>66</v>
      </c>
      <c r="E14" s="89"/>
      <c r="F14" s="22"/>
      <c r="G14" s="4"/>
      <c r="H14" s="22"/>
      <c r="I14" s="4"/>
      <c r="J14" s="91"/>
      <c r="K14" s="87"/>
      <c r="L14" s="22"/>
      <c r="M14" s="22"/>
      <c r="N14" s="22"/>
      <c r="O14" s="22"/>
      <c r="P14" s="22"/>
      <c r="Q14" s="22"/>
      <c r="R14" s="22"/>
      <c r="S14" s="88"/>
      <c r="T14" s="295">
        <v>1</v>
      </c>
    </row>
    <row r="15" spans="1:20" ht="13.5" customHeight="1">
      <c r="A15" s="82">
        <v>31</v>
      </c>
      <c r="B15" s="83">
        <v>329</v>
      </c>
      <c r="C15" s="90" t="s">
        <v>56</v>
      </c>
      <c r="D15" s="91" t="s">
        <v>67</v>
      </c>
      <c r="E15" s="89"/>
      <c r="F15" s="22"/>
      <c r="G15" s="4"/>
      <c r="H15" s="22"/>
      <c r="I15" s="4"/>
      <c r="J15" s="91"/>
      <c r="K15" s="87"/>
      <c r="L15" s="22"/>
      <c r="M15" s="22"/>
      <c r="N15" s="22"/>
      <c r="O15" s="22"/>
      <c r="P15" s="22"/>
      <c r="Q15" s="22"/>
      <c r="R15" s="22"/>
      <c r="S15" s="88"/>
      <c r="T15" s="295">
        <v>1</v>
      </c>
    </row>
    <row r="16" spans="1:20" ht="13.5" customHeight="1">
      <c r="A16" s="82">
        <v>31</v>
      </c>
      <c r="B16" s="83">
        <v>364</v>
      </c>
      <c r="C16" s="90" t="s">
        <v>56</v>
      </c>
      <c r="D16" s="91" t="s">
        <v>68</v>
      </c>
      <c r="E16" s="89"/>
      <c r="F16" s="22"/>
      <c r="G16" s="4"/>
      <c r="H16" s="22"/>
      <c r="I16" s="4"/>
      <c r="J16" s="91"/>
      <c r="K16" s="87"/>
      <c r="L16" s="22"/>
      <c r="M16" s="22"/>
      <c r="N16" s="22"/>
      <c r="O16" s="22"/>
      <c r="P16" s="22"/>
      <c r="Q16" s="22"/>
      <c r="R16" s="22"/>
      <c r="S16" s="88"/>
      <c r="T16" s="295">
        <v>1</v>
      </c>
    </row>
    <row r="17" spans="1:20" ht="13.5" customHeight="1">
      <c r="A17" s="82">
        <v>31</v>
      </c>
      <c r="B17" s="83">
        <v>370</v>
      </c>
      <c r="C17" s="90" t="s">
        <v>56</v>
      </c>
      <c r="D17" s="91" t="s">
        <v>69</v>
      </c>
      <c r="E17" s="89"/>
      <c r="F17" s="22"/>
      <c r="G17" s="4"/>
      <c r="H17" s="22"/>
      <c r="I17" s="4"/>
      <c r="J17" s="91"/>
      <c r="K17" s="87"/>
      <c r="L17" s="22"/>
      <c r="M17" s="22"/>
      <c r="N17" s="22"/>
      <c r="O17" s="22"/>
      <c r="P17" s="22"/>
      <c r="Q17" s="22"/>
      <c r="R17" s="22"/>
      <c r="S17" s="88"/>
      <c r="T17" s="295">
        <v>0</v>
      </c>
    </row>
    <row r="18" spans="1:20" ht="13.5" customHeight="1">
      <c r="A18" s="82">
        <v>31</v>
      </c>
      <c r="B18" s="83">
        <v>371</v>
      </c>
      <c r="C18" s="90" t="s">
        <v>56</v>
      </c>
      <c r="D18" s="91" t="s">
        <v>70</v>
      </c>
      <c r="E18" s="89"/>
      <c r="F18" s="22"/>
      <c r="G18" s="4"/>
      <c r="H18" s="22"/>
      <c r="I18" s="4"/>
      <c r="J18" s="91"/>
      <c r="K18" s="87"/>
      <c r="L18" s="22"/>
      <c r="M18" s="22"/>
      <c r="N18" s="22"/>
      <c r="O18" s="22"/>
      <c r="P18" s="22"/>
      <c r="Q18" s="22"/>
      <c r="R18" s="22"/>
      <c r="S18" s="88"/>
      <c r="T18" s="295">
        <v>1</v>
      </c>
    </row>
    <row r="19" spans="1:20" ht="13.5" customHeight="1">
      <c r="A19" s="82">
        <v>31</v>
      </c>
      <c r="B19" s="83">
        <v>372</v>
      </c>
      <c r="C19" s="90" t="s">
        <v>56</v>
      </c>
      <c r="D19" s="91" t="s">
        <v>71</v>
      </c>
      <c r="E19" s="89"/>
      <c r="F19" s="22"/>
      <c r="G19" s="4"/>
      <c r="H19" s="22"/>
      <c r="I19" s="4"/>
      <c r="J19" s="91"/>
      <c r="K19" s="87"/>
      <c r="L19" s="22"/>
      <c r="M19" s="22"/>
      <c r="N19" s="22"/>
      <c r="O19" s="22"/>
      <c r="P19" s="22"/>
      <c r="Q19" s="22"/>
      <c r="R19" s="22"/>
      <c r="S19" s="88"/>
      <c r="T19" s="296">
        <v>1</v>
      </c>
    </row>
    <row r="20" spans="1:20" ht="13.5" customHeight="1">
      <c r="A20" s="82">
        <v>31</v>
      </c>
      <c r="B20" s="83">
        <v>384</v>
      </c>
      <c r="C20" s="90" t="s">
        <v>56</v>
      </c>
      <c r="D20" s="91" t="s">
        <v>72</v>
      </c>
      <c r="E20" s="89"/>
      <c r="F20" s="22"/>
      <c r="G20" s="4"/>
      <c r="H20" s="22"/>
      <c r="I20" s="4"/>
      <c r="J20" s="91"/>
      <c r="K20" s="87"/>
      <c r="L20" s="22"/>
      <c r="M20" s="22"/>
      <c r="N20" s="22"/>
      <c r="O20" s="22"/>
      <c r="P20" s="22"/>
      <c r="Q20" s="22"/>
      <c r="R20" s="22"/>
      <c r="S20" s="88"/>
      <c r="T20" s="296">
        <v>0</v>
      </c>
    </row>
    <row r="21" spans="1:20" ht="13.5" customHeight="1">
      <c r="A21" s="82">
        <v>31</v>
      </c>
      <c r="B21" s="83">
        <v>386</v>
      </c>
      <c r="C21" s="90" t="s">
        <v>56</v>
      </c>
      <c r="D21" s="91" t="s">
        <v>73</v>
      </c>
      <c r="E21" s="89"/>
      <c r="F21" s="22"/>
      <c r="G21" s="4"/>
      <c r="H21" s="22"/>
      <c r="I21" s="4"/>
      <c r="J21" s="91"/>
      <c r="K21" s="87"/>
      <c r="L21" s="22"/>
      <c r="M21" s="22"/>
      <c r="N21" s="22"/>
      <c r="O21" s="22"/>
      <c r="P21" s="22"/>
      <c r="Q21" s="22"/>
      <c r="R21" s="22"/>
      <c r="S21" s="88"/>
      <c r="T21" s="295">
        <v>0</v>
      </c>
    </row>
    <row r="22" spans="1:20" ht="13.5" customHeight="1">
      <c r="A22" s="82">
        <v>31</v>
      </c>
      <c r="B22" s="83">
        <v>389</v>
      </c>
      <c r="C22" s="90" t="s">
        <v>56</v>
      </c>
      <c r="D22" s="91" t="s">
        <v>74</v>
      </c>
      <c r="E22" s="89"/>
      <c r="F22" s="22"/>
      <c r="G22" s="4"/>
      <c r="H22" s="22"/>
      <c r="I22" s="4"/>
      <c r="J22" s="91"/>
      <c r="K22" s="87"/>
      <c r="L22" s="22"/>
      <c r="M22" s="22"/>
      <c r="N22" s="22"/>
      <c r="O22" s="22"/>
      <c r="P22" s="22"/>
      <c r="Q22" s="22"/>
      <c r="R22" s="22"/>
      <c r="S22" s="88"/>
      <c r="T22" s="295">
        <v>0</v>
      </c>
    </row>
    <row r="23" spans="1:20" ht="13.5" customHeight="1">
      <c r="A23" s="82">
        <v>31</v>
      </c>
      <c r="B23" s="83">
        <v>390</v>
      </c>
      <c r="C23" s="90" t="s">
        <v>56</v>
      </c>
      <c r="D23" s="91" t="s">
        <v>75</v>
      </c>
      <c r="E23" s="89"/>
      <c r="F23" s="22"/>
      <c r="G23" s="4"/>
      <c r="H23" s="22"/>
      <c r="I23" s="4"/>
      <c r="J23" s="91"/>
      <c r="K23" s="87"/>
      <c r="L23" s="22"/>
      <c r="M23" s="22"/>
      <c r="N23" s="22"/>
      <c r="O23" s="22"/>
      <c r="P23" s="22"/>
      <c r="Q23" s="22"/>
      <c r="R23" s="22"/>
      <c r="S23" s="88"/>
      <c r="T23" s="295">
        <v>0</v>
      </c>
    </row>
    <row r="24" spans="1:20" ht="13.5" customHeight="1">
      <c r="A24" s="82">
        <v>31</v>
      </c>
      <c r="B24" s="83">
        <v>401</v>
      </c>
      <c r="C24" s="90" t="s">
        <v>56</v>
      </c>
      <c r="D24" s="91" t="s">
        <v>76</v>
      </c>
      <c r="E24" s="89"/>
      <c r="F24" s="22"/>
      <c r="G24" s="4"/>
      <c r="H24" s="22"/>
      <c r="I24" s="4"/>
      <c r="J24" s="91"/>
      <c r="K24" s="87"/>
      <c r="L24" s="22"/>
      <c r="M24" s="22"/>
      <c r="N24" s="22"/>
      <c r="O24" s="22"/>
      <c r="P24" s="22"/>
      <c r="Q24" s="22"/>
      <c r="R24" s="22"/>
      <c r="S24" s="88"/>
      <c r="T24" s="295">
        <v>0</v>
      </c>
    </row>
    <row r="25" spans="1:20" ht="13.5" customHeight="1">
      <c r="A25" s="82">
        <v>31</v>
      </c>
      <c r="B25" s="83">
        <v>402</v>
      </c>
      <c r="C25" s="90" t="s">
        <v>56</v>
      </c>
      <c r="D25" s="91" t="s">
        <v>77</v>
      </c>
      <c r="E25" s="89"/>
      <c r="F25" s="22"/>
      <c r="G25" s="4"/>
      <c r="H25" s="22"/>
      <c r="I25" s="4"/>
      <c r="J25" s="91"/>
      <c r="K25" s="87"/>
      <c r="L25" s="22"/>
      <c r="M25" s="22"/>
      <c r="N25" s="22"/>
      <c r="O25" s="22"/>
      <c r="P25" s="22"/>
      <c r="Q25" s="22"/>
      <c r="R25" s="22"/>
      <c r="S25" s="88"/>
      <c r="T25" s="295">
        <v>0</v>
      </c>
    </row>
    <row r="26" spans="1:20" ht="13.5" customHeight="1" thickBot="1">
      <c r="A26" s="84">
        <v>31</v>
      </c>
      <c r="B26" s="85">
        <v>403</v>
      </c>
      <c r="C26" s="92" t="s">
        <v>56</v>
      </c>
      <c r="D26" s="93" t="s">
        <v>78</v>
      </c>
      <c r="E26" s="94"/>
      <c r="F26" s="95"/>
      <c r="G26" s="86"/>
      <c r="H26" s="95"/>
      <c r="I26" s="86"/>
      <c r="J26" s="96"/>
      <c r="K26" s="97"/>
      <c r="L26" s="95"/>
      <c r="M26" s="95"/>
      <c r="N26" s="95"/>
      <c r="O26" s="95"/>
      <c r="P26" s="95"/>
      <c r="Q26" s="95"/>
      <c r="R26" s="95"/>
      <c r="S26" s="98"/>
      <c r="T26" s="297">
        <v>0</v>
      </c>
    </row>
    <row r="27" spans="1:20" ht="16.5" customHeight="1" thickBot="1">
      <c r="A27" s="20"/>
      <c r="B27" s="21">
        <v>1000</v>
      </c>
      <c r="C27" s="182" t="s">
        <v>10</v>
      </c>
      <c r="D27" s="182"/>
      <c r="E27" s="54">
        <f>COUNTA(E8:E26)</f>
        <v>3</v>
      </c>
      <c r="F27" s="55"/>
      <c r="G27" s="55"/>
      <c r="H27" s="55"/>
      <c r="I27" s="55"/>
      <c r="J27" s="60"/>
      <c r="K27" s="27">
        <f>COUNTA(K8:K26)</f>
        <v>2</v>
      </c>
      <c r="L27" s="26"/>
      <c r="M27" s="26">
        <f>COUNTA(M8:M26)</f>
        <v>1</v>
      </c>
      <c r="N27" s="26">
        <f>COUNTA(N8:N26)</f>
        <v>2</v>
      </c>
      <c r="O27" s="26"/>
      <c r="P27" s="26">
        <f>COUNTA(P8:P26)</f>
        <v>1</v>
      </c>
      <c r="Q27" s="26"/>
      <c r="R27" s="26"/>
      <c r="S27" s="45"/>
      <c r="T27" s="298">
        <f>SUM(T8:T26)</f>
        <v>6</v>
      </c>
    </row>
  </sheetData>
  <mergeCells count="13">
    <mergeCell ref="G6:J6"/>
    <mergeCell ref="K6:M6"/>
    <mergeCell ref="C27:D27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&amp;R（鳥取県）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5.375" style="2" customWidth="1"/>
    <col min="3" max="3" width="7.875" style="2" customWidth="1"/>
    <col min="4" max="4" width="9.875" style="2" customWidth="1"/>
    <col min="5" max="5" width="10.375" style="2" customWidth="1"/>
    <col min="6" max="6" width="31.375" style="2" customWidth="1"/>
    <col min="7" max="19" width="6.125" style="2" customWidth="1"/>
    <col min="20" max="16384" width="9.00390625" style="2" customWidth="1"/>
  </cols>
  <sheetData>
    <row r="1" ht="12">
      <c r="A1" s="2" t="s">
        <v>31</v>
      </c>
    </row>
    <row r="2" spans="1:5" ht="22.5" customHeight="1">
      <c r="A2" s="23" t="s">
        <v>55</v>
      </c>
      <c r="E2" s="34"/>
    </row>
    <row r="3" ht="12.75" thickBot="1"/>
    <row r="4" spans="1:19" s="1" customFormat="1" ht="24" customHeight="1">
      <c r="A4" s="234" t="s">
        <v>38</v>
      </c>
      <c r="B4" s="190" t="s">
        <v>153</v>
      </c>
      <c r="C4" s="208" t="s">
        <v>0</v>
      </c>
      <c r="D4" s="211" t="s">
        <v>23</v>
      </c>
      <c r="E4" s="239" t="s">
        <v>47</v>
      </c>
      <c r="F4" s="240"/>
      <c r="G4" s="240"/>
      <c r="H4" s="63"/>
      <c r="I4" s="243" t="s">
        <v>54</v>
      </c>
      <c r="J4" s="240"/>
      <c r="K4" s="240"/>
      <c r="L4" s="240"/>
      <c r="M4" s="240"/>
      <c r="N4" s="240"/>
      <c r="O4" s="240"/>
      <c r="P4" s="240"/>
      <c r="Q4" s="240"/>
      <c r="R4" s="240"/>
      <c r="S4" s="244"/>
    </row>
    <row r="5" spans="1:19" s="1" customFormat="1" ht="46.5" customHeight="1">
      <c r="A5" s="235"/>
      <c r="B5" s="237"/>
      <c r="C5" s="209"/>
      <c r="D5" s="212"/>
      <c r="E5" s="258" t="s">
        <v>30</v>
      </c>
      <c r="F5" s="214" t="s">
        <v>11</v>
      </c>
      <c r="G5" s="241" t="s">
        <v>12</v>
      </c>
      <c r="H5" s="256" t="s">
        <v>13</v>
      </c>
      <c r="I5" s="251" t="s">
        <v>158</v>
      </c>
      <c r="J5" s="252" t="s">
        <v>159</v>
      </c>
      <c r="K5" s="245" t="s">
        <v>160</v>
      </c>
      <c r="L5" s="232" t="s">
        <v>161</v>
      </c>
      <c r="M5" s="228" t="s">
        <v>162</v>
      </c>
      <c r="N5" s="247" t="s">
        <v>163</v>
      </c>
      <c r="O5" s="230" t="s">
        <v>164</v>
      </c>
      <c r="P5" s="232" t="s">
        <v>161</v>
      </c>
      <c r="Q5" s="226" t="s">
        <v>32</v>
      </c>
      <c r="R5" s="245" t="s">
        <v>165</v>
      </c>
      <c r="S5" s="249" t="s">
        <v>161</v>
      </c>
    </row>
    <row r="6" spans="1:19" ht="27" customHeight="1">
      <c r="A6" s="236"/>
      <c r="B6" s="238"/>
      <c r="C6" s="210"/>
      <c r="D6" s="213"/>
      <c r="E6" s="259"/>
      <c r="F6" s="214"/>
      <c r="G6" s="242"/>
      <c r="H6" s="257"/>
      <c r="I6" s="195"/>
      <c r="J6" s="253"/>
      <c r="K6" s="246"/>
      <c r="L6" s="233"/>
      <c r="M6" s="229"/>
      <c r="N6" s="248"/>
      <c r="O6" s="231"/>
      <c r="P6" s="233"/>
      <c r="Q6" s="227"/>
      <c r="R6" s="246"/>
      <c r="S6" s="250"/>
    </row>
    <row r="7" spans="1:19" ht="14.25" customHeight="1">
      <c r="A7" s="11">
        <v>31</v>
      </c>
      <c r="B7" s="12">
        <v>201</v>
      </c>
      <c r="C7" s="68" t="s">
        <v>56</v>
      </c>
      <c r="D7" s="69" t="s">
        <v>60</v>
      </c>
      <c r="E7" s="162">
        <v>38258</v>
      </c>
      <c r="F7" s="76" t="s">
        <v>90</v>
      </c>
      <c r="G7" s="146">
        <v>2</v>
      </c>
      <c r="H7" s="147">
        <v>1</v>
      </c>
      <c r="I7" s="150">
        <v>1</v>
      </c>
      <c r="J7" s="125">
        <v>2</v>
      </c>
      <c r="K7" s="125">
        <v>1</v>
      </c>
      <c r="L7" s="36">
        <f aca="true" t="shared" si="0" ref="L7:L26">IF(J7=""," ",ROUND(K7/J7*100,1))</f>
        <v>50</v>
      </c>
      <c r="M7" s="154"/>
      <c r="N7" s="155"/>
      <c r="O7" s="125"/>
      <c r="P7" s="36" t="str">
        <f>IF(O7=""," ",ROUND(O7/N7*100,1))</f>
        <v> </v>
      </c>
      <c r="Q7" s="154">
        <v>835</v>
      </c>
      <c r="R7" s="125">
        <v>19</v>
      </c>
      <c r="S7" s="24">
        <f>IF(Q7=""," ",ROUND(R7/Q7*100,1))</f>
        <v>2.3</v>
      </c>
    </row>
    <row r="8" spans="1:19" ht="14.25" customHeight="1">
      <c r="A8" s="11">
        <v>31</v>
      </c>
      <c r="B8" s="12">
        <v>202</v>
      </c>
      <c r="C8" s="74" t="s">
        <v>56</v>
      </c>
      <c r="D8" s="71" t="s">
        <v>61</v>
      </c>
      <c r="E8" s="162"/>
      <c r="F8" s="76"/>
      <c r="G8" s="146"/>
      <c r="H8" s="147">
        <v>0</v>
      </c>
      <c r="I8" s="127">
        <v>1</v>
      </c>
      <c r="J8" s="125">
        <v>1</v>
      </c>
      <c r="K8" s="125">
        <v>0</v>
      </c>
      <c r="L8" s="36">
        <f t="shared" si="0"/>
        <v>0</v>
      </c>
      <c r="M8" s="154"/>
      <c r="N8" s="155"/>
      <c r="O8" s="125"/>
      <c r="P8" s="36" t="str">
        <f aca="true" t="shared" si="1" ref="P8:P25">IF(O8=""," ",ROUND(O8/N8*100,1))</f>
        <v> </v>
      </c>
      <c r="Q8" s="154">
        <v>420</v>
      </c>
      <c r="R8" s="125">
        <v>6</v>
      </c>
      <c r="S8" s="24">
        <f aca="true" t="shared" si="2" ref="S8:S25">IF(Q8=""," ",ROUND(R8/Q8*100,1))</f>
        <v>1.4</v>
      </c>
    </row>
    <row r="9" spans="1:19" ht="14.25" customHeight="1">
      <c r="A9" s="11">
        <v>31</v>
      </c>
      <c r="B9" s="12">
        <v>203</v>
      </c>
      <c r="C9" s="74" t="s">
        <v>56</v>
      </c>
      <c r="D9" s="71" t="s">
        <v>62</v>
      </c>
      <c r="E9" s="162">
        <v>37700</v>
      </c>
      <c r="F9" s="101" t="s">
        <v>96</v>
      </c>
      <c r="G9" s="146">
        <v>2</v>
      </c>
      <c r="H9" s="147">
        <v>0</v>
      </c>
      <c r="I9" s="127">
        <v>1</v>
      </c>
      <c r="J9" s="125">
        <v>1</v>
      </c>
      <c r="K9" s="125">
        <v>0</v>
      </c>
      <c r="L9" s="36">
        <f t="shared" si="0"/>
        <v>0</v>
      </c>
      <c r="M9" s="154"/>
      <c r="N9" s="155"/>
      <c r="O9" s="125"/>
      <c r="P9" s="36" t="str">
        <f t="shared" si="1"/>
        <v> </v>
      </c>
      <c r="Q9" s="154">
        <v>222</v>
      </c>
      <c r="R9" s="125">
        <v>1</v>
      </c>
      <c r="S9" s="24">
        <f t="shared" si="2"/>
        <v>0.5</v>
      </c>
    </row>
    <row r="10" spans="1:19" ht="14.25" customHeight="1">
      <c r="A10" s="11">
        <v>31</v>
      </c>
      <c r="B10" s="12">
        <v>204</v>
      </c>
      <c r="C10" s="74" t="s">
        <v>56</v>
      </c>
      <c r="D10" s="71" t="s">
        <v>63</v>
      </c>
      <c r="E10" s="161"/>
      <c r="F10" s="101"/>
      <c r="G10" s="146"/>
      <c r="H10" s="147">
        <v>0</v>
      </c>
      <c r="I10" s="127">
        <v>1</v>
      </c>
      <c r="J10" s="125">
        <v>1</v>
      </c>
      <c r="K10" s="125">
        <v>0</v>
      </c>
      <c r="L10" s="36">
        <f t="shared" si="0"/>
        <v>0</v>
      </c>
      <c r="M10" s="154"/>
      <c r="N10" s="155"/>
      <c r="O10" s="125"/>
      <c r="P10" s="36" t="str">
        <f t="shared" si="1"/>
        <v> </v>
      </c>
      <c r="Q10" s="154">
        <v>103</v>
      </c>
      <c r="R10" s="125">
        <v>3</v>
      </c>
      <c r="S10" s="24">
        <f t="shared" si="2"/>
        <v>2.9</v>
      </c>
    </row>
    <row r="11" spans="1:19" ht="14.25" customHeight="1">
      <c r="A11" s="11">
        <v>31</v>
      </c>
      <c r="B11" s="12">
        <v>302</v>
      </c>
      <c r="C11" s="74" t="s">
        <v>56</v>
      </c>
      <c r="D11" s="71" t="s">
        <v>64</v>
      </c>
      <c r="E11" s="9"/>
      <c r="F11" s="101"/>
      <c r="G11" s="146"/>
      <c r="H11" s="147">
        <v>0</v>
      </c>
      <c r="I11" s="127"/>
      <c r="J11" s="125"/>
      <c r="K11" s="125"/>
      <c r="L11" s="36" t="str">
        <f t="shared" si="0"/>
        <v> </v>
      </c>
      <c r="M11" s="154">
        <v>1</v>
      </c>
      <c r="N11" s="155">
        <v>1</v>
      </c>
      <c r="O11" s="125">
        <v>0</v>
      </c>
      <c r="P11" s="36">
        <f t="shared" si="1"/>
        <v>0</v>
      </c>
      <c r="Q11" s="154">
        <v>121</v>
      </c>
      <c r="R11" s="125">
        <v>2</v>
      </c>
      <c r="S11" s="24">
        <f t="shared" si="2"/>
        <v>1.7</v>
      </c>
    </row>
    <row r="12" spans="1:19" ht="14.25" customHeight="1">
      <c r="A12" s="11">
        <v>31</v>
      </c>
      <c r="B12" s="12">
        <v>325</v>
      </c>
      <c r="C12" s="74" t="s">
        <v>56</v>
      </c>
      <c r="D12" s="71" t="s">
        <v>65</v>
      </c>
      <c r="E12" s="9"/>
      <c r="F12" s="101"/>
      <c r="G12" s="146"/>
      <c r="H12" s="147">
        <v>0</v>
      </c>
      <c r="I12" s="127"/>
      <c r="J12" s="125"/>
      <c r="K12" s="125"/>
      <c r="L12" s="36" t="str">
        <f t="shared" si="0"/>
        <v> </v>
      </c>
      <c r="M12" s="154">
        <v>1</v>
      </c>
      <c r="N12" s="155"/>
      <c r="O12" s="125"/>
      <c r="P12" s="36" t="str">
        <f t="shared" si="1"/>
        <v> </v>
      </c>
      <c r="Q12" s="154">
        <v>42</v>
      </c>
      <c r="R12" s="125">
        <v>0</v>
      </c>
      <c r="S12" s="24">
        <f t="shared" si="2"/>
        <v>0</v>
      </c>
    </row>
    <row r="13" spans="1:19" ht="14.25" customHeight="1">
      <c r="A13" s="11">
        <v>31</v>
      </c>
      <c r="B13" s="12">
        <v>328</v>
      </c>
      <c r="C13" s="74" t="s">
        <v>56</v>
      </c>
      <c r="D13" s="71" t="s">
        <v>66</v>
      </c>
      <c r="E13" s="9"/>
      <c r="F13" s="101"/>
      <c r="G13" s="146"/>
      <c r="H13" s="147">
        <v>0</v>
      </c>
      <c r="I13" s="127"/>
      <c r="J13" s="125"/>
      <c r="K13" s="125"/>
      <c r="L13" s="36" t="str">
        <f t="shared" si="0"/>
        <v> </v>
      </c>
      <c r="M13" s="154">
        <v>1</v>
      </c>
      <c r="N13" s="155">
        <v>1</v>
      </c>
      <c r="O13" s="125">
        <v>0</v>
      </c>
      <c r="P13" s="36">
        <f t="shared" si="1"/>
        <v>0</v>
      </c>
      <c r="Q13" s="154">
        <v>12</v>
      </c>
      <c r="R13" s="125">
        <v>0</v>
      </c>
      <c r="S13" s="24">
        <f t="shared" si="2"/>
        <v>0</v>
      </c>
    </row>
    <row r="14" spans="1:19" ht="14.25" customHeight="1">
      <c r="A14" s="11">
        <v>31</v>
      </c>
      <c r="B14" s="12">
        <v>329</v>
      </c>
      <c r="C14" s="74" t="s">
        <v>56</v>
      </c>
      <c r="D14" s="71" t="s">
        <v>67</v>
      </c>
      <c r="E14" s="9"/>
      <c r="F14" s="101"/>
      <c r="G14" s="146"/>
      <c r="H14" s="147">
        <v>0</v>
      </c>
      <c r="I14" s="127"/>
      <c r="J14" s="125"/>
      <c r="K14" s="125"/>
      <c r="L14" s="36" t="str">
        <f t="shared" si="0"/>
        <v> </v>
      </c>
      <c r="M14" s="154">
        <v>1</v>
      </c>
      <c r="N14" s="155">
        <v>1</v>
      </c>
      <c r="O14" s="125">
        <v>0</v>
      </c>
      <c r="P14" s="36">
        <f t="shared" si="1"/>
        <v>0</v>
      </c>
      <c r="Q14" s="154">
        <v>130</v>
      </c>
      <c r="R14" s="125">
        <v>2</v>
      </c>
      <c r="S14" s="24">
        <f t="shared" si="2"/>
        <v>1.5</v>
      </c>
    </row>
    <row r="15" spans="1:19" ht="14.25" customHeight="1">
      <c r="A15" s="11">
        <v>31</v>
      </c>
      <c r="B15" s="12">
        <v>364</v>
      </c>
      <c r="C15" s="74" t="s">
        <v>56</v>
      </c>
      <c r="D15" s="71" t="s">
        <v>68</v>
      </c>
      <c r="E15" s="9"/>
      <c r="F15" s="101"/>
      <c r="G15" s="146"/>
      <c r="H15" s="147">
        <v>0</v>
      </c>
      <c r="I15" s="127"/>
      <c r="J15" s="125"/>
      <c r="K15" s="125"/>
      <c r="L15" s="36" t="str">
        <f t="shared" si="0"/>
        <v> </v>
      </c>
      <c r="M15" s="154">
        <v>1</v>
      </c>
      <c r="N15" s="155">
        <v>1</v>
      </c>
      <c r="O15" s="125">
        <v>0</v>
      </c>
      <c r="P15" s="36">
        <f t="shared" si="1"/>
        <v>0</v>
      </c>
      <c r="Q15" s="154">
        <v>62</v>
      </c>
      <c r="R15" s="125">
        <v>0</v>
      </c>
      <c r="S15" s="24">
        <f t="shared" si="2"/>
        <v>0</v>
      </c>
    </row>
    <row r="16" spans="1:19" ht="14.25" customHeight="1">
      <c r="A16" s="11">
        <v>31</v>
      </c>
      <c r="B16" s="12">
        <v>370</v>
      </c>
      <c r="C16" s="74" t="s">
        <v>56</v>
      </c>
      <c r="D16" s="71" t="s">
        <v>69</v>
      </c>
      <c r="E16" s="9"/>
      <c r="F16" s="101"/>
      <c r="G16" s="146"/>
      <c r="H16" s="147">
        <v>0</v>
      </c>
      <c r="I16" s="127"/>
      <c r="J16" s="125"/>
      <c r="K16" s="125"/>
      <c r="L16" s="36" t="str">
        <f t="shared" si="0"/>
        <v> </v>
      </c>
      <c r="M16" s="154">
        <v>1</v>
      </c>
      <c r="N16" s="155">
        <v>1</v>
      </c>
      <c r="O16" s="125">
        <v>0</v>
      </c>
      <c r="P16" s="36">
        <f t="shared" si="1"/>
        <v>0</v>
      </c>
      <c r="Q16" s="154">
        <v>74</v>
      </c>
      <c r="R16" s="125">
        <v>0</v>
      </c>
      <c r="S16" s="24">
        <f t="shared" si="2"/>
        <v>0</v>
      </c>
    </row>
    <row r="17" spans="1:19" ht="14.25" customHeight="1">
      <c r="A17" s="11">
        <v>31</v>
      </c>
      <c r="B17" s="12">
        <v>371</v>
      </c>
      <c r="C17" s="74" t="s">
        <v>56</v>
      </c>
      <c r="D17" s="71" t="s">
        <v>70</v>
      </c>
      <c r="E17" s="9"/>
      <c r="F17" s="101"/>
      <c r="G17" s="146"/>
      <c r="H17" s="147">
        <v>0</v>
      </c>
      <c r="I17" s="127"/>
      <c r="J17" s="125"/>
      <c r="K17" s="125"/>
      <c r="L17" s="36" t="str">
        <f t="shared" si="0"/>
        <v> </v>
      </c>
      <c r="M17" s="154">
        <v>1</v>
      </c>
      <c r="N17" s="155">
        <v>1</v>
      </c>
      <c r="O17" s="125">
        <v>0</v>
      </c>
      <c r="P17" s="36">
        <f t="shared" si="1"/>
        <v>0</v>
      </c>
      <c r="Q17" s="154">
        <v>170</v>
      </c>
      <c r="R17" s="125">
        <v>2</v>
      </c>
      <c r="S17" s="24">
        <f t="shared" si="2"/>
        <v>1.2</v>
      </c>
    </row>
    <row r="18" spans="1:19" ht="14.25" customHeight="1">
      <c r="A18" s="11">
        <v>31</v>
      </c>
      <c r="B18" s="12">
        <v>372</v>
      </c>
      <c r="C18" s="74" t="s">
        <v>56</v>
      </c>
      <c r="D18" s="71" t="s">
        <v>71</v>
      </c>
      <c r="E18" s="9"/>
      <c r="F18" s="101"/>
      <c r="G18" s="146"/>
      <c r="H18" s="147">
        <v>0</v>
      </c>
      <c r="I18" s="127"/>
      <c r="J18" s="125"/>
      <c r="K18" s="125"/>
      <c r="L18" s="36"/>
      <c r="M18" s="154">
        <v>1</v>
      </c>
      <c r="N18" s="155">
        <v>1</v>
      </c>
      <c r="O18" s="125">
        <v>0</v>
      </c>
      <c r="P18" s="36">
        <f t="shared" si="1"/>
        <v>0</v>
      </c>
      <c r="Q18" s="154">
        <v>63</v>
      </c>
      <c r="R18" s="125">
        <v>2</v>
      </c>
      <c r="S18" s="24">
        <f t="shared" si="2"/>
        <v>3.2</v>
      </c>
    </row>
    <row r="19" spans="1:19" ht="14.25" customHeight="1">
      <c r="A19" s="11">
        <v>31</v>
      </c>
      <c r="B19" s="12">
        <v>384</v>
      </c>
      <c r="C19" s="74" t="s">
        <v>56</v>
      </c>
      <c r="D19" s="71" t="s">
        <v>72</v>
      </c>
      <c r="E19" s="9"/>
      <c r="F19" s="101"/>
      <c r="G19" s="146"/>
      <c r="H19" s="147">
        <v>0</v>
      </c>
      <c r="I19" s="127"/>
      <c r="J19" s="125"/>
      <c r="K19" s="125"/>
      <c r="L19" s="36"/>
      <c r="M19" s="156">
        <v>1</v>
      </c>
      <c r="N19" s="155"/>
      <c r="O19" s="125"/>
      <c r="P19" s="36" t="str">
        <f t="shared" si="1"/>
        <v> </v>
      </c>
      <c r="Q19" s="156">
        <v>7</v>
      </c>
      <c r="R19" s="128">
        <v>0</v>
      </c>
      <c r="S19" s="24">
        <f t="shared" si="2"/>
        <v>0</v>
      </c>
    </row>
    <row r="20" spans="1:19" ht="14.25" customHeight="1">
      <c r="A20" s="11">
        <v>31</v>
      </c>
      <c r="B20" s="12">
        <v>386</v>
      </c>
      <c r="C20" s="74" t="s">
        <v>56</v>
      </c>
      <c r="D20" s="71" t="s">
        <v>73</v>
      </c>
      <c r="E20" s="9"/>
      <c r="F20" s="101"/>
      <c r="G20" s="146"/>
      <c r="H20" s="147">
        <v>0</v>
      </c>
      <c r="I20" s="127"/>
      <c r="J20" s="125"/>
      <c r="K20" s="125"/>
      <c r="L20" s="36"/>
      <c r="M20" s="154">
        <v>1</v>
      </c>
      <c r="N20" s="155">
        <v>1</v>
      </c>
      <c r="O20" s="125">
        <v>0</v>
      </c>
      <c r="P20" s="36">
        <f t="shared" si="1"/>
        <v>0</v>
      </c>
      <c r="Q20" s="154">
        <v>168</v>
      </c>
      <c r="R20" s="125">
        <v>5</v>
      </c>
      <c r="S20" s="24">
        <f t="shared" si="2"/>
        <v>3</v>
      </c>
    </row>
    <row r="21" spans="1:19" ht="14.25" customHeight="1">
      <c r="A21" s="11">
        <v>31</v>
      </c>
      <c r="B21" s="12">
        <v>389</v>
      </c>
      <c r="C21" s="74" t="s">
        <v>56</v>
      </c>
      <c r="D21" s="71" t="s">
        <v>74</v>
      </c>
      <c r="E21" s="9"/>
      <c r="F21" s="101"/>
      <c r="G21" s="146"/>
      <c r="H21" s="147">
        <v>0</v>
      </c>
      <c r="I21" s="127"/>
      <c r="J21" s="125"/>
      <c r="K21" s="125"/>
      <c r="L21" s="36" t="str">
        <f t="shared" si="0"/>
        <v> </v>
      </c>
      <c r="M21" s="154">
        <v>1</v>
      </c>
      <c r="N21" s="155">
        <v>1</v>
      </c>
      <c r="O21" s="125">
        <v>0</v>
      </c>
      <c r="P21" s="36">
        <f t="shared" si="1"/>
        <v>0</v>
      </c>
      <c r="Q21" s="154">
        <v>92</v>
      </c>
      <c r="R21" s="125">
        <v>1</v>
      </c>
      <c r="S21" s="24">
        <f t="shared" si="2"/>
        <v>1.1</v>
      </c>
    </row>
    <row r="22" spans="1:19" ht="14.25" customHeight="1">
      <c r="A22" s="11">
        <v>31</v>
      </c>
      <c r="B22" s="12">
        <v>390</v>
      </c>
      <c r="C22" s="74" t="s">
        <v>56</v>
      </c>
      <c r="D22" s="71" t="s">
        <v>75</v>
      </c>
      <c r="E22" s="9"/>
      <c r="F22" s="101"/>
      <c r="G22" s="146"/>
      <c r="H22" s="147">
        <v>0</v>
      </c>
      <c r="I22" s="127"/>
      <c r="J22" s="125"/>
      <c r="K22" s="125"/>
      <c r="L22" s="36" t="str">
        <f t="shared" si="0"/>
        <v> </v>
      </c>
      <c r="M22" s="154">
        <v>1</v>
      </c>
      <c r="N22" s="155">
        <v>1</v>
      </c>
      <c r="O22" s="125">
        <v>0</v>
      </c>
      <c r="P22" s="36">
        <f t="shared" si="1"/>
        <v>0</v>
      </c>
      <c r="Q22" s="154">
        <v>103</v>
      </c>
      <c r="R22" s="125">
        <v>1</v>
      </c>
      <c r="S22" s="24">
        <f t="shared" si="2"/>
        <v>1</v>
      </c>
    </row>
    <row r="23" spans="1:19" ht="14.25" customHeight="1">
      <c r="A23" s="11">
        <v>31</v>
      </c>
      <c r="B23" s="12">
        <v>401</v>
      </c>
      <c r="C23" s="74" t="s">
        <v>56</v>
      </c>
      <c r="D23" s="71" t="s">
        <v>76</v>
      </c>
      <c r="E23" s="9"/>
      <c r="F23" s="101"/>
      <c r="G23" s="146"/>
      <c r="H23" s="147">
        <v>0</v>
      </c>
      <c r="I23" s="127"/>
      <c r="J23" s="125"/>
      <c r="K23" s="125"/>
      <c r="L23" s="36" t="str">
        <f t="shared" si="0"/>
        <v> </v>
      </c>
      <c r="M23" s="154">
        <v>1</v>
      </c>
      <c r="N23" s="155">
        <v>1</v>
      </c>
      <c r="O23" s="125">
        <v>0</v>
      </c>
      <c r="P23" s="36">
        <f t="shared" si="1"/>
        <v>0</v>
      </c>
      <c r="Q23" s="154">
        <v>35</v>
      </c>
      <c r="R23" s="125">
        <v>0</v>
      </c>
      <c r="S23" s="24">
        <f t="shared" si="2"/>
        <v>0</v>
      </c>
    </row>
    <row r="24" spans="1:19" ht="14.25" customHeight="1">
      <c r="A24" s="11">
        <v>31</v>
      </c>
      <c r="B24" s="12">
        <v>402</v>
      </c>
      <c r="C24" s="74" t="s">
        <v>56</v>
      </c>
      <c r="D24" s="71" t="s">
        <v>77</v>
      </c>
      <c r="E24" s="9"/>
      <c r="F24" s="101"/>
      <c r="G24" s="146"/>
      <c r="H24" s="147">
        <v>0</v>
      </c>
      <c r="I24" s="127"/>
      <c r="J24" s="125"/>
      <c r="K24" s="125"/>
      <c r="L24" s="36" t="str">
        <f t="shared" si="0"/>
        <v> </v>
      </c>
      <c r="M24" s="154">
        <v>1</v>
      </c>
      <c r="N24" s="155"/>
      <c r="O24" s="125"/>
      <c r="P24" s="36" t="str">
        <f t="shared" si="1"/>
        <v> </v>
      </c>
      <c r="Q24" s="154">
        <v>51</v>
      </c>
      <c r="R24" s="125">
        <v>5</v>
      </c>
      <c r="S24" s="24">
        <f t="shared" si="2"/>
        <v>9.8</v>
      </c>
    </row>
    <row r="25" spans="1:19" ht="14.25" customHeight="1" thickBot="1">
      <c r="A25" s="13">
        <v>31</v>
      </c>
      <c r="B25" s="14">
        <v>403</v>
      </c>
      <c r="C25" s="99" t="s">
        <v>56</v>
      </c>
      <c r="D25" s="100" t="s">
        <v>78</v>
      </c>
      <c r="E25" s="10"/>
      <c r="F25" s="102"/>
      <c r="G25" s="148"/>
      <c r="H25" s="147">
        <v>0</v>
      </c>
      <c r="I25" s="151"/>
      <c r="J25" s="152"/>
      <c r="K25" s="152"/>
      <c r="L25" s="37" t="str">
        <f t="shared" si="0"/>
        <v> </v>
      </c>
      <c r="M25" s="157">
        <v>1</v>
      </c>
      <c r="N25" s="158">
        <v>1</v>
      </c>
      <c r="O25" s="131">
        <v>0</v>
      </c>
      <c r="P25" s="36">
        <f t="shared" si="1"/>
        <v>0</v>
      </c>
      <c r="Q25" s="157">
        <v>39</v>
      </c>
      <c r="R25" s="131">
        <v>0</v>
      </c>
      <c r="S25" s="123">
        <f t="shared" si="2"/>
        <v>0</v>
      </c>
    </row>
    <row r="26" spans="1:19" ht="16.5" customHeight="1" thickBot="1">
      <c r="A26" s="20"/>
      <c r="B26" s="21">
        <v>1000</v>
      </c>
      <c r="C26" s="254" t="s">
        <v>10</v>
      </c>
      <c r="D26" s="255"/>
      <c r="E26" s="15"/>
      <c r="F26" s="44">
        <f>COUNTA(F7:F25)</f>
        <v>2</v>
      </c>
      <c r="G26" s="149"/>
      <c r="H26" s="137">
        <f>SUM(H7:H25)</f>
        <v>1</v>
      </c>
      <c r="I26" s="136">
        <f>COUNTA(I7:I25)</f>
        <v>4</v>
      </c>
      <c r="J26" s="153">
        <f>SUM(J7:J25)</f>
        <v>5</v>
      </c>
      <c r="K26" s="153">
        <f>SUM(K7:K25)</f>
        <v>1</v>
      </c>
      <c r="L26" s="38">
        <f t="shared" si="0"/>
        <v>20</v>
      </c>
      <c r="M26" s="159">
        <f>COUNTA(M7:M25)</f>
        <v>15</v>
      </c>
      <c r="N26" s="153">
        <f>SUM(N7:N25)</f>
        <v>12</v>
      </c>
      <c r="O26" s="153">
        <f>SUM(O7:O25)</f>
        <v>0</v>
      </c>
      <c r="P26" s="38">
        <f>IF(N26=""," ",ROUND(O26/N26*100,1))</f>
        <v>0</v>
      </c>
      <c r="Q26" s="160">
        <f>SUM(Q7:Q25)</f>
        <v>2749</v>
      </c>
      <c r="R26" s="153">
        <f>SUM(R7:R25)</f>
        <v>49</v>
      </c>
      <c r="S26" s="25">
        <f>IF(Q26=""," ",ROUND(R26/Q26*100,1))</f>
        <v>1.8</v>
      </c>
    </row>
  </sheetData>
  <mergeCells count="22">
    <mergeCell ref="C26:D26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&amp;R（鳥取県）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375" style="2" customWidth="1"/>
    <col min="3" max="3" width="7.625" style="2" customWidth="1"/>
    <col min="4" max="4" width="9.625" style="2" customWidth="1"/>
    <col min="5" max="5" width="5.625" style="2" customWidth="1"/>
    <col min="6" max="6" width="12.00390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5.625" style="2" customWidth="1"/>
    <col min="16" max="16" width="6.125" style="2" customWidth="1"/>
    <col min="17" max="18" width="5.125" style="2" customWidth="1"/>
    <col min="19" max="22" width="5.625" style="2" customWidth="1"/>
    <col min="23" max="23" width="5.375" style="2" customWidth="1"/>
    <col min="24" max="26" width="5.625" style="2" customWidth="1"/>
    <col min="27" max="27" width="5.75390625" style="2" customWidth="1"/>
    <col min="28" max="16384" width="9.00390625" style="2" customWidth="1"/>
  </cols>
  <sheetData>
    <row r="1" ht="12">
      <c r="A1" s="2" t="s">
        <v>49</v>
      </c>
    </row>
    <row r="2" spans="1:2" ht="22.5" customHeight="1">
      <c r="A2" s="23" t="s">
        <v>22</v>
      </c>
      <c r="B2" s="3"/>
    </row>
    <row r="3" spans="1:2" ht="15" thickBot="1">
      <c r="A3" s="23"/>
      <c r="B3" s="42" t="s">
        <v>29</v>
      </c>
    </row>
    <row r="4" spans="1:27" s="40" customFormat="1" ht="19.5" customHeight="1" thickBot="1">
      <c r="A4" s="39"/>
      <c r="B4" s="118">
        <v>1</v>
      </c>
      <c r="C4" s="277">
        <v>39539</v>
      </c>
      <c r="D4" s="278"/>
      <c r="E4" s="119">
        <v>2</v>
      </c>
      <c r="F4" s="279">
        <v>39569</v>
      </c>
      <c r="G4" s="278"/>
      <c r="H4" s="280"/>
      <c r="I4" s="120">
        <v>3</v>
      </c>
      <c r="J4" s="279" t="s">
        <v>28</v>
      </c>
      <c r="K4" s="278"/>
      <c r="L4" s="278"/>
      <c r="M4" s="278"/>
      <c r="N4" s="280"/>
      <c r="AA4" s="41"/>
    </row>
    <row r="5" spans="1:27" ht="9.75" customHeight="1" thickBot="1">
      <c r="A5"/>
      <c r="B5" s="30"/>
      <c r="C5" s="30"/>
      <c r="D5" s="30"/>
      <c r="E5" s="30"/>
      <c r="F5" s="30"/>
      <c r="G5" s="30"/>
      <c r="H5" s="30"/>
      <c r="I5" s="31"/>
      <c r="J5" s="32"/>
      <c r="K5" s="32"/>
      <c r="L5" s="30"/>
      <c r="M5" s="30"/>
      <c r="N5" s="30"/>
      <c r="O5" s="30"/>
      <c r="P5" s="30"/>
      <c r="Q5" s="30"/>
      <c r="R5" s="30"/>
      <c r="S5" s="31"/>
      <c r="T5" s="32"/>
      <c r="U5" s="32"/>
      <c r="V5" s="30"/>
      <c r="W5" s="30"/>
      <c r="X5" s="32"/>
      <c r="Y5" s="32"/>
      <c r="Z5" s="32"/>
      <c r="AA5"/>
    </row>
    <row r="6" spans="1:27" ht="13.5" customHeight="1" thickBot="1">
      <c r="A6"/>
      <c r="B6" s="30"/>
      <c r="C6" s="30"/>
      <c r="D6" s="30"/>
      <c r="E6" s="281" t="s">
        <v>178</v>
      </c>
      <c r="F6" s="282"/>
      <c r="G6" s="170">
        <v>1</v>
      </c>
      <c r="H6" s="33"/>
      <c r="I6" s="33"/>
      <c r="J6" s="33"/>
      <c r="K6" s="33"/>
      <c r="L6" s="281" t="s">
        <v>26</v>
      </c>
      <c r="M6" s="283"/>
      <c r="N6" s="283"/>
      <c r="O6" s="170">
        <v>1</v>
      </c>
      <c r="P6" s="30"/>
      <c r="Q6" s="281" t="s">
        <v>26</v>
      </c>
      <c r="R6" s="283"/>
      <c r="S6" s="283"/>
      <c r="T6" s="170">
        <v>1</v>
      </c>
      <c r="U6" s="32"/>
      <c r="V6" s="281" t="s">
        <v>26</v>
      </c>
      <c r="W6" s="283"/>
      <c r="X6" s="283"/>
      <c r="Y6" s="170">
        <v>1</v>
      </c>
      <c r="Z6" s="32"/>
      <c r="AA6"/>
    </row>
    <row r="7" spans="1:27" ht="31.5" customHeight="1">
      <c r="A7" s="202" t="s">
        <v>38</v>
      </c>
      <c r="B7" s="274" t="s">
        <v>166</v>
      </c>
      <c r="C7" s="271" t="s">
        <v>0</v>
      </c>
      <c r="D7" s="211" t="s">
        <v>23</v>
      </c>
      <c r="E7" s="284" t="s">
        <v>167</v>
      </c>
      <c r="F7" s="285"/>
      <c r="G7" s="285"/>
      <c r="H7" s="285"/>
      <c r="I7" s="285"/>
      <c r="J7" s="285"/>
      <c r="K7" s="286"/>
      <c r="L7" s="284" t="s">
        <v>6</v>
      </c>
      <c r="M7" s="285"/>
      <c r="N7" s="285"/>
      <c r="O7" s="285"/>
      <c r="P7" s="286"/>
      <c r="Q7" s="284" t="s">
        <v>3</v>
      </c>
      <c r="R7" s="285"/>
      <c r="S7" s="285"/>
      <c r="T7" s="285"/>
      <c r="U7" s="286"/>
      <c r="V7" s="291" t="s">
        <v>48</v>
      </c>
      <c r="W7" s="292"/>
      <c r="X7" s="292"/>
      <c r="Y7" s="292"/>
      <c r="Z7" s="292"/>
      <c r="AA7" s="293"/>
    </row>
    <row r="8" spans="1:27" ht="15" customHeight="1">
      <c r="A8" s="203"/>
      <c r="B8" s="275"/>
      <c r="C8" s="272"/>
      <c r="D8" s="212"/>
      <c r="E8" s="287" t="s">
        <v>168</v>
      </c>
      <c r="F8" s="289" t="s">
        <v>169</v>
      </c>
      <c r="G8" s="260" t="s">
        <v>2</v>
      </c>
      <c r="H8" s="90"/>
      <c r="I8" s="262" t="s">
        <v>1</v>
      </c>
      <c r="J8" s="90"/>
      <c r="K8" s="267" t="s">
        <v>161</v>
      </c>
      <c r="L8" s="260" t="s">
        <v>2</v>
      </c>
      <c r="M8" s="90"/>
      <c r="N8" s="262" t="s">
        <v>1</v>
      </c>
      <c r="O8" s="90"/>
      <c r="P8" s="267" t="s">
        <v>161</v>
      </c>
      <c r="Q8" s="260" t="s">
        <v>2</v>
      </c>
      <c r="R8" s="90"/>
      <c r="S8" s="262" t="s">
        <v>1</v>
      </c>
      <c r="T8" s="90"/>
      <c r="U8" s="267" t="s">
        <v>161</v>
      </c>
      <c r="V8" s="269" t="s">
        <v>17</v>
      </c>
      <c r="W8" s="90"/>
      <c r="X8" s="299" t="s">
        <v>161</v>
      </c>
      <c r="Y8" s="264" t="s">
        <v>18</v>
      </c>
      <c r="Z8" s="265"/>
      <c r="AA8" s="266"/>
    </row>
    <row r="9" spans="1:27" ht="61.5" customHeight="1">
      <c r="A9" s="204"/>
      <c r="B9" s="276"/>
      <c r="C9" s="273"/>
      <c r="D9" s="213"/>
      <c r="E9" s="288"/>
      <c r="F9" s="290"/>
      <c r="G9" s="261"/>
      <c r="H9" s="103" t="s">
        <v>170</v>
      </c>
      <c r="I9" s="263"/>
      <c r="J9" s="104" t="s">
        <v>171</v>
      </c>
      <c r="K9" s="268"/>
      <c r="L9" s="261"/>
      <c r="M9" s="103" t="s">
        <v>170</v>
      </c>
      <c r="N9" s="263"/>
      <c r="O9" s="105" t="s">
        <v>171</v>
      </c>
      <c r="P9" s="268"/>
      <c r="Q9" s="261"/>
      <c r="R9" s="103" t="s">
        <v>170</v>
      </c>
      <c r="S9" s="263"/>
      <c r="T9" s="104" t="s">
        <v>171</v>
      </c>
      <c r="U9" s="268"/>
      <c r="V9" s="270"/>
      <c r="W9" s="104" t="s">
        <v>172</v>
      </c>
      <c r="X9" s="300"/>
      <c r="Y9" s="106" t="s">
        <v>173</v>
      </c>
      <c r="Z9" s="103" t="s">
        <v>172</v>
      </c>
      <c r="AA9" s="107" t="s">
        <v>161</v>
      </c>
    </row>
    <row r="10" spans="1:27" ht="14.25" customHeight="1">
      <c r="A10" s="11">
        <v>31</v>
      </c>
      <c r="B10" s="8">
        <v>201</v>
      </c>
      <c r="C10" s="68" t="s">
        <v>56</v>
      </c>
      <c r="D10" s="69" t="s">
        <v>60</v>
      </c>
      <c r="E10" s="163">
        <v>40</v>
      </c>
      <c r="F10" s="5" t="s">
        <v>127</v>
      </c>
      <c r="G10" s="155">
        <v>68</v>
      </c>
      <c r="H10" s="155">
        <v>67</v>
      </c>
      <c r="I10" s="155">
        <v>1118</v>
      </c>
      <c r="J10" s="155">
        <v>347</v>
      </c>
      <c r="K10" s="24">
        <f>IF(G10=""," ",ROUND(J10/I10*100,1))</f>
        <v>31</v>
      </c>
      <c r="L10" s="168">
        <v>33</v>
      </c>
      <c r="M10" s="155">
        <v>33</v>
      </c>
      <c r="N10" s="155">
        <v>602</v>
      </c>
      <c r="O10" s="155">
        <v>200</v>
      </c>
      <c r="P10" s="24">
        <f>IF(L10=""," ",ROUND(O10/N10*100,1))</f>
        <v>33.2</v>
      </c>
      <c r="Q10" s="168">
        <v>6</v>
      </c>
      <c r="R10" s="155">
        <v>4</v>
      </c>
      <c r="S10" s="155">
        <v>65</v>
      </c>
      <c r="T10" s="155">
        <v>8</v>
      </c>
      <c r="U10" s="24">
        <f>IF(Q10=""," ",ROUND(T10/S10*100,1))</f>
        <v>12.3</v>
      </c>
      <c r="V10" s="35">
        <v>140</v>
      </c>
      <c r="W10" s="169">
        <v>7</v>
      </c>
      <c r="X10" s="29">
        <f>IF(V10=""," ",ROUND(W10/V10*100,1))</f>
        <v>5</v>
      </c>
      <c r="Y10" s="169">
        <v>133</v>
      </c>
      <c r="Z10" s="169">
        <v>5</v>
      </c>
      <c r="AA10" s="28">
        <f>IF(Y10=""," ",ROUND(Z10/Y10*100,1))</f>
        <v>3.8</v>
      </c>
    </row>
    <row r="11" spans="1:27" ht="14.25" customHeight="1">
      <c r="A11" s="11">
        <v>31</v>
      </c>
      <c r="B11" s="8">
        <v>202</v>
      </c>
      <c r="C11" s="68" t="s">
        <v>56</v>
      </c>
      <c r="D11" s="69" t="s">
        <v>61</v>
      </c>
      <c r="E11" s="163">
        <v>40</v>
      </c>
      <c r="F11" s="5" t="s">
        <v>127</v>
      </c>
      <c r="G11" s="155">
        <v>61</v>
      </c>
      <c r="H11" s="155">
        <v>54</v>
      </c>
      <c r="I11" s="155">
        <v>703</v>
      </c>
      <c r="J11" s="155">
        <v>220</v>
      </c>
      <c r="K11" s="24">
        <f aca="true" t="shared" si="0" ref="K11:K28">IF(G11=""," ",ROUND(J11/I11*100,1))</f>
        <v>31.3</v>
      </c>
      <c r="L11" s="168">
        <v>38</v>
      </c>
      <c r="M11" s="155">
        <v>34</v>
      </c>
      <c r="N11" s="155">
        <v>447</v>
      </c>
      <c r="O11" s="155">
        <v>154</v>
      </c>
      <c r="P11" s="24">
        <f>IF(L11=""," ",ROUND(O11/N11*100,1))</f>
        <v>34.5</v>
      </c>
      <c r="Q11" s="168">
        <v>6</v>
      </c>
      <c r="R11" s="155">
        <v>5</v>
      </c>
      <c r="S11" s="155">
        <v>53</v>
      </c>
      <c r="T11" s="155">
        <v>8</v>
      </c>
      <c r="U11" s="24">
        <f>IF(Q11=""," ",ROUND(T11/S11*100,1))</f>
        <v>15.1</v>
      </c>
      <c r="V11" s="35">
        <v>95</v>
      </c>
      <c r="W11" s="169">
        <v>4</v>
      </c>
      <c r="X11" s="29">
        <f>IF(V11=""," ",ROUND(W11/V11*100,1))</f>
        <v>4.2</v>
      </c>
      <c r="Y11" s="169">
        <v>95</v>
      </c>
      <c r="Z11" s="169">
        <v>4</v>
      </c>
      <c r="AA11" s="28">
        <f>IF(Y11=""," ",ROUND(Z11/Y11*100,1))</f>
        <v>4.2</v>
      </c>
    </row>
    <row r="12" spans="1:27" ht="14.25" customHeight="1">
      <c r="A12" s="11">
        <v>31</v>
      </c>
      <c r="B12" s="8">
        <v>203</v>
      </c>
      <c r="C12" s="68" t="s">
        <v>56</v>
      </c>
      <c r="D12" s="69" t="s">
        <v>62</v>
      </c>
      <c r="E12" s="163">
        <v>40</v>
      </c>
      <c r="F12" s="5" t="s">
        <v>127</v>
      </c>
      <c r="G12" s="155">
        <v>31</v>
      </c>
      <c r="H12" s="155">
        <v>18</v>
      </c>
      <c r="I12" s="155">
        <v>286</v>
      </c>
      <c r="J12" s="155">
        <v>48</v>
      </c>
      <c r="K12" s="24">
        <f t="shared" si="0"/>
        <v>16.8</v>
      </c>
      <c r="L12" s="168">
        <v>31</v>
      </c>
      <c r="M12" s="155">
        <v>18</v>
      </c>
      <c r="N12" s="155">
        <v>286</v>
      </c>
      <c r="O12" s="155">
        <v>48</v>
      </c>
      <c r="P12" s="24">
        <f aca="true" t="shared" si="1" ref="P12:P28">IF(L12=""," ",ROUND(O12/N12*100,1))</f>
        <v>16.8</v>
      </c>
      <c r="Q12" s="168">
        <v>4</v>
      </c>
      <c r="R12" s="155">
        <v>3</v>
      </c>
      <c r="S12" s="155">
        <v>41</v>
      </c>
      <c r="T12" s="155">
        <v>4</v>
      </c>
      <c r="U12" s="24">
        <f aca="true" t="shared" si="2" ref="U12:U28">IF(Q12=""," ",ROUND(T12/S12*100,1))</f>
        <v>9.8</v>
      </c>
      <c r="V12" s="35">
        <v>57</v>
      </c>
      <c r="W12" s="169">
        <v>15</v>
      </c>
      <c r="X12" s="29">
        <f aca="true" t="shared" si="3" ref="X12:X28">IF(V12=""," ",ROUND(W12/V12*100,1))</f>
        <v>26.3</v>
      </c>
      <c r="Y12" s="169">
        <v>57</v>
      </c>
      <c r="Z12" s="169">
        <v>15</v>
      </c>
      <c r="AA12" s="28">
        <f aca="true" t="shared" si="4" ref="AA12:AA21">IF(Y12=""," ",ROUND(Z12/Y12*100,1))</f>
        <v>26.3</v>
      </c>
    </row>
    <row r="13" spans="1:27" ht="14.25" customHeight="1">
      <c r="A13" s="11">
        <v>31</v>
      </c>
      <c r="B13" s="8">
        <v>204</v>
      </c>
      <c r="C13" s="68" t="s">
        <v>56</v>
      </c>
      <c r="D13" s="69" t="s">
        <v>63</v>
      </c>
      <c r="E13" s="164"/>
      <c r="F13" s="5"/>
      <c r="G13" s="155"/>
      <c r="H13" s="155"/>
      <c r="I13" s="155"/>
      <c r="J13" s="155"/>
      <c r="K13" s="24" t="str">
        <f t="shared" si="0"/>
        <v> </v>
      </c>
      <c r="L13" s="168">
        <v>19</v>
      </c>
      <c r="M13" s="155">
        <v>15</v>
      </c>
      <c r="N13" s="155">
        <v>351</v>
      </c>
      <c r="O13" s="155">
        <v>81</v>
      </c>
      <c r="P13" s="24">
        <f t="shared" si="1"/>
        <v>23.1</v>
      </c>
      <c r="Q13" s="168">
        <v>6</v>
      </c>
      <c r="R13" s="155">
        <v>4</v>
      </c>
      <c r="S13" s="155">
        <v>30</v>
      </c>
      <c r="T13" s="155">
        <v>5</v>
      </c>
      <c r="U13" s="24">
        <f t="shared" si="2"/>
        <v>16.7</v>
      </c>
      <c r="V13" s="35">
        <v>37</v>
      </c>
      <c r="W13" s="169">
        <v>3</v>
      </c>
      <c r="X13" s="29">
        <f t="shared" si="3"/>
        <v>8.1</v>
      </c>
      <c r="Y13" s="169">
        <v>35</v>
      </c>
      <c r="Z13" s="169">
        <v>3</v>
      </c>
      <c r="AA13" s="28">
        <f t="shared" si="4"/>
        <v>8.6</v>
      </c>
    </row>
    <row r="14" spans="1:27" ht="14.25" customHeight="1">
      <c r="A14" s="11">
        <v>31</v>
      </c>
      <c r="B14" s="8">
        <v>302</v>
      </c>
      <c r="C14" s="68" t="s">
        <v>56</v>
      </c>
      <c r="D14" s="69" t="s">
        <v>64</v>
      </c>
      <c r="E14" s="164"/>
      <c r="F14" s="5"/>
      <c r="G14" s="155"/>
      <c r="H14" s="155"/>
      <c r="I14" s="155"/>
      <c r="J14" s="155"/>
      <c r="K14" s="24" t="str">
        <f t="shared" si="0"/>
        <v> </v>
      </c>
      <c r="L14" s="168">
        <v>8</v>
      </c>
      <c r="M14" s="155">
        <v>7</v>
      </c>
      <c r="N14" s="155">
        <v>87</v>
      </c>
      <c r="O14" s="155">
        <v>21</v>
      </c>
      <c r="P14" s="24">
        <f t="shared" si="1"/>
        <v>24.1</v>
      </c>
      <c r="Q14" s="168">
        <v>5</v>
      </c>
      <c r="R14" s="155">
        <v>4</v>
      </c>
      <c r="S14" s="155">
        <v>31</v>
      </c>
      <c r="T14" s="155">
        <v>7</v>
      </c>
      <c r="U14" s="24">
        <f t="shared" si="2"/>
        <v>22.6</v>
      </c>
      <c r="V14" s="35">
        <v>20</v>
      </c>
      <c r="W14" s="169">
        <v>4</v>
      </c>
      <c r="X14" s="29">
        <f t="shared" si="3"/>
        <v>20</v>
      </c>
      <c r="Y14" s="169">
        <v>20</v>
      </c>
      <c r="Z14" s="169">
        <v>4</v>
      </c>
      <c r="AA14" s="28">
        <f t="shared" si="4"/>
        <v>20</v>
      </c>
    </row>
    <row r="15" spans="1:27" ht="14.25" customHeight="1">
      <c r="A15" s="11">
        <v>31</v>
      </c>
      <c r="B15" s="8">
        <v>325</v>
      </c>
      <c r="C15" s="68" t="s">
        <v>56</v>
      </c>
      <c r="D15" s="69" t="s">
        <v>65</v>
      </c>
      <c r="E15" s="164"/>
      <c r="F15" s="5"/>
      <c r="G15" s="155"/>
      <c r="H15" s="155"/>
      <c r="I15" s="155"/>
      <c r="J15" s="155"/>
      <c r="K15" s="24" t="str">
        <f t="shared" si="0"/>
        <v> </v>
      </c>
      <c r="L15" s="168">
        <v>12</v>
      </c>
      <c r="M15" s="155">
        <v>9</v>
      </c>
      <c r="N15" s="155">
        <v>116</v>
      </c>
      <c r="O15" s="155">
        <v>32</v>
      </c>
      <c r="P15" s="24">
        <f t="shared" si="1"/>
        <v>27.6</v>
      </c>
      <c r="Q15" s="168">
        <v>5</v>
      </c>
      <c r="R15" s="155">
        <v>3</v>
      </c>
      <c r="S15" s="155">
        <v>23</v>
      </c>
      <c r="T15" s="155">
        <v>4</v>
      </c>
      <c r="U15" s="24">
        <f t="shared" si="2"/>
        <v>17.4</v>
      </c>
      <c r="V15" s="35">
        <v>13</v>
      </c>
      <c r="W15" s="169">
        <v>2</v>
      </c>
      <c r="X15" s="29">
        <f t="shared" si="3"/>
        <v>15.4</v>
      </c>
      <c r="Y15" s="169">
        <v>12</v>
      </c>
      <c r="Z15" s="169">
        <v>2</v>
      </c>
      <c r="AA15" s="28">
        <f t="shared" si="4"/>
        <v>16.7</v>
      </c>
    </row>
    <row r="16" spans="1:27" ht="14.25" customHeight="1">
      <c r="A16" s="11">
        <v>31</v>
      </c>
      <c r="B16" s="8">
        <v>328</v>
      </c>
      <c r="C16" s="68" t="s">
        <v>56</v>
      </c>
      <c r="D16" s="69" t="s">
        <v>66</v>
      </c>
      <c r="E16" s="164"/>
      <c r="F16" s="5"/>
      <c r="G16" s="155"/>
      <c r="H16" s="155"/>
      <c r="I16" s="155"/>
      <c r="J16" s="155"/>
      <c r="K16" s="24" t="str">
        <f t="shared" si="0"/>
        <v> </v>
      </c>
      <c r="L16" s="168">
        <v>14</v>
      </c>
      <c r="M16" s="155">
        <v>11</v>
      </c>
      <c r="N16" s="155">
        <v>146</v>
      </c>
      <c r="O16" s="155">
        <v>33</v>
      </c>
      <c r="P16" s="24">
        <f t="shared" si="1"/>
        <v>22.6</v>
      </c>
      <c r="Q16" s="168">
        <v>5</v>
      </c>
      <c r="R16" s="155">
        <v>3</v>
      </c>
      <c r="S16" s="155">
        <v>33</v>
      </c>
      <c r="T16" s="155">
        <v>4</v>
      </c>
      <c r="U16" s="24">
        <f t="shared" si="2"/>
        <v>12.1</v>
      </c>
      <c r="V16" s="35">
        <v>18</v>
      </c>
      <c r="W16" s="169">
        <v>5</v>
      </c>
      <c r="X16" s="29">
        <f t="shared" si="3"/>
        <v>27.8</v>
      </c>
      <c r="Y16" s="169">
        <v>18</v>
      </c>
      <c r="Z16" s="169">
        <v>5</v>
      </c>
      <c r="AA16" s="28">
        <f t="shared" si="4"/>
        <v>27.8</v>
      </c>
    </row>
    <row r="17" spans="1:27" ht="14.25" customHeight="1">
      <c r="A17" s="11">
        <v>31</v>
      </c>
      <c r="B17" s="8">
        <v>329</v>
      </c>
      <c r="C17" s="68" t="s">
        <v>56</v>
      </c>
      <c r="D17" s="69" t="s">
        <v>67</v>
      </c>
      <c r="E17" s="164">
        <v>40</v>
      </c>
      <c r="F17" s="5" t="s">
        <v>127</v>
      </c>
      <c r="G17" s="155">
        <v>21</v>
      </c>
      <c r="H17" s="155">
        <v>20</v>
      </c>
      <c r="I17" s="155">
        <v>243</v>
      </c>
      <c r="J17" s="155">
        <v>88</v>
      </c>
      <c r="K17" s="24">
        <f t="shared" si="0"/>
        <v>36.2</v>
      </c>
      <c r="L17" s="168">
        <v>21</v>
      </c>
      <c r="M17" s="155">
        <v>20</v>
      </c>
      <c r="N17" s="155">
        <v>243</v>
      </c>
      <c r="O17" s="155">
        <v>88</v>
      </c>
      <c r="P17" s="24">
        <f t="shared" si="1"/>
        <v>36.2</v>
      </c>
      <c r="Q17" s="168">
        <v>5</v>
      </c>
      <c r="R17" s="155">
        <v>4</v>
      </c>
      <c r="S17" s="155">
        <v>38</v>
      </c>
      <c r="T17" s="155">
        <v>7</v>
      </c>
      <c r="U17" s="24">
        <f t="shared" si="2"/>
        <v>18.4</v>
      </c>
      <c r="V17" s="35">
        <v>40</v>
      </c>
      <c r="W17" s="169">
        <v>16</v>
      </c>
      <c r="X17" s="29">
        <f t="shared" si="3"/>
        <v>40</v>
      </c>
      <c r="Y17" s="169">
        <v>40</v>
      </c>
      <c r="Z17" s="169">
        <v>16</v>
      </c>
      <c r="AA17" s="28">
        <f t="shared" si="4"/>
        <v>40</v>
      </c>
    </row>
    <row r="18" spans="1:27" ht="14.25" customHeight="1">
      <c r="A18" s="11">
        <v>31</v>
      </c>
      <c r="B18" s="8">
        <v>364</v>
      </c>
      <c r="C18" s="68" t="s">
        <v>56</v>
      </c>
      <c r="D18" s="69" t="s">
        <v>68</v>
      </c>
      <c r="E18" s="164"/>
      <c r="F18" s="5"/>
      <c r="G18" s="155"/>
      <c r="H18" s="155"/>
      <c r="I18" s="155"/>
      <c r="J18" s="155"/>
      <c r="K18" s="24" t="str">
        <f t="shared" si="0"/>
        <v> </v>
      </c>
      <c r="L18" s="168">
        <v>13</v>
      </c>
      <c r="M18" s="155">
        <v>7</v>
      </c>
      <c r="N18" s="155">
        <v>160</v>
      </c>
      <c r="O18" s="155">
        <v>14</v>
      </c>
      <c r="P18" s="24">
        <f t="shared" si="1"/>
        <v>8.8</v>
      </c>
      <c r="Q18" s="168">
        <v>4</v>
      </c>
      <c r="R18" s="155">
        <v>1</v>
      </c>
      <c r="S18" s="155">
        <v>27</v>
      </c>
      <c r="T18" s="155">
        <v>2</v>
      </c>
      <c r="U18" s="24">
        <f t="shared" si="2"/>
        <v>7.4</v>
      </c>
      <c r="V18" s="35">
        <v>26</v>
      </c>
      <c r="W18" s="169">
        <v>6</v>
      </c>
      <c r="X18" s="29">
        <f t="shared" si="3"/>
        <v>23.1</v>
      </c>
      <c r="Y18" s="169">
        <v>25</v>
      </c>
      <c r="Z18" s="169">
        <v>6</v>
      </c>
      <c r="AA18" s="28">
        <f t="shared" si="4"/>
        <v>24</v>
      </c>
    </row>
    <row r="19" spans="1:27" ht="14.25" customHeight="1">
      <c r="A19" s="11">
        <v>31</v>
      </c>
      <c r="B19" s="8">
        <v>370</v>
      </c>
      <c r="C19" s="68" t="s">
        <v>56</v>
      </c>
      <c r="D19" s="69" t="s">
        <v>69</v>
      </c>
      <c r="E19" s="164">
        <v>30</v>
      </c>
      <c r="F19" s="5" t="s">
        <v>106</v>
      </c>
      <c r="G19" s="155">
        <v>24</v>
      </c>
      <c r="H19" s="155">
        <v>22</v>
      </c>
      <c r="I19" s="155">
        <v>316</v>
      </c>
      <c r="J19" s="155">
        <v>55</v>
      </c>
      <c r="K19" s="24">
        <f t="shared" si="0"/>
        <v>17.4</v>
      </c>
      <c r="L19" s="168">
        <v>20</v>
      </c>
      <c r="M19" s="155">
        <v>19</v>
      </c>
      <c r="N19" s="155">
        <v>284</v>
      </c>
      <c r="O19" s="155">
        <v>51</v>
      </c>
      <c r="P19" s="24">
        <f t="shared" si="1"/>
        <v>18</v>
      </c>
      <c r="Q19" s="168">
        <v>4</v>
      </c>
      <c r="R19" s="155">
        <v>3</v>
      </c>
      <c r="S19" s="155">
        <v>32</v>
      </c>
      <c r="T19" s="155">
        <v>4</v>
      </c>
      <c r="U19" s="24">
        <f t="shared" si="2"/>
        <v>12.5</v>
      </c>
      <c r="V19" s="35">
        <v>26</v>
      </c>
      <c r="W19" s="169">
        <v>10</v>
      </c>
      <c r="X19" s="29">
        <f t="shared" si="3"/>
        <v>38.5</v>
      </c>
      <c r="Y19" s="169">
        <v>26</v>
      </c>
      <c r="Z19" s="169">
        <v>10</v>
      </c>
      <c r="AA19" s="28">
        <f t="shared" si="4"/>
        <v>38.5</v>
      </c>
    </row>
    <row r="20" spans="1:27" ht="14.25" customHeight="1">
      <c r="A20" s="11">
        <v>31</v>
      </c>
      <c r="B20" s="8">
        <v>371</v>
      </c>
      <c r="C20" s="68" t="s">
        <v>56</v>
      </c>
      <c r="D20" s="69" t="s">
        <v>70</v>
      </c>
      <c r="E20" s="165"/>
      <c r="F20" s="64"/>
      <c r="G20" s="166"/>
      <c r="H20" s="166"/>
      <c r="I20" s="166"/>
      <c r="J20" s="167"/>
      <c r="K20" s="24" t="str">
        <f t="shared" si="0"/>
        <v> </v>
      </c>
      <c r="L20" s="168">
        <v>14</v>
      </c>
      <c r="M20" s="155">
        <v>14</v>
      </c>
      <c r="N20" s="155">
        <v>213</v>
      </c>
      <c r="O20" s="155">
        <v>48</v>
      </c>
      <c r="P20" s="24">
        <f t="shared" si="1"/>
        <v>22.5</v>
      </c>
      <c r="Q20" s="168">
        <v>4</v>
      </c>
      <c r="R20" s="155">
        <v>0</v>
      </c>
      <c r="S20" s="155">
        <v>36</v>
      </c>
      <c r="T20" s="155">
        <v>0</v>
      </c>
      <c r="U20" s="24">
        <f t="shared" si="2"/>
        <v>0</v>
      </c>
      <c r="V20" s="35">
        <v>17</v>
      </c>
      <c r="W20" s="169">
        <v>5</v>
      </c>
      <c r="X20" s="29">
        <f t="shared" si="3"/>
        <v>29.4</v>
      </c>
      <c r="Y20" s="169">
        <v>17</v>
      </c>
      <c r="Z20" s="169">
        <v>5</v>
      </c>
      <c r="AA20" s="28">
        <f t="shared" si="4"/>
        <v>29.4</v>
      </c>
    </row>
    <row r="21" spans="1:27" ht="14.25" customHeight="1">
      <c r="A21" s="11">
        <v>31</v>
      </c>
      <c r="B21" s="8">
        <v>372</v>
      </c>
      <c r="C21" s="68" t="s">
        <v>56</v>
      </c>
      <c r="D21" s="69" t="s">
        <v>71</v>
      </c>
      <c r="E21" s="164">
        <v>40</v>
      </c>
      <c r="F21" s="5" t="s">
        <v>106</v>
      </c>
      <c r="G21" s="155">
        <v>32</v>
      </c>
      <c r="H21" s="155">
        <v>27</v>
      </c>
      <c r="I21" s="155">
        <v>393</v>
      </c>
      <c r="J21" s="155">
        <v>130</v>
      </c>
      <c r="K21" s="24">
        <f t="shared" si="0"/>
        <v>33.1</v>
      </c>
      <c r="L21" s="168">
        <v>28</v>
      </c>
      <c r="M21" s="155">
        <v>25</v>
      </c>
      <c r="N21" s="155">
        <v>357</v>
      </c>
      <c r="O21" s="155">
        <v>126</v>
      </c>
      <c r="P21" s="24">
        <f t="shared" si="1"/>
        <v>35.3</v>
      </c>
      <c r="Q21" s="168">
        <v>4</v>
      </c>
      <c r="R21" s="155">
        <v>2</v>
      </c>
      <c r="S21" s="155">
        <v>36</v>
      </c>
      <c r="T21" s="155">
        <v>4</v>
      </c>
      <c r="U21" s="24">
        <f t="shared" si="2"/>
        <v>11.1</v>
      </c>
      <c r="V21" s="35">
        <v>20</v>
      </c>
      <c r="W21" s="169">
        <v>8</v>
      </c>
      <c r="X21" s="29">
        <f t="shared" si="3"/>
        <v>40</v>
      </c>
      <c r="Y21" s="169">
        <v>20</v>
      </c>
      <c r="Z21" s="169">
        <v>8</v>
      </c>
      <c r="AA21" s="28">
        <f t="shared" si="4"/>
        <v>40</v>
      </c>
    </row>
    <row r="22" spans="1:27" ht="14.25" customHeight="1">
      <c r="A22" s="11">
        <v>31</v>
      </c>
      <c r="B22" s="8">
        <v>384</v>
      </c>
      <c r="C22" s="68" t="s">
        <v>56</v>
      </c>
      <c r="D22" s="121" t="s">
        <v>72</v>
      </c>
      <c r="E22" s="164">
        <v>40</v>
      </c>
      <c r="F22" s="5" t="s">
        <v>179</v>
      </c>
      <c r="G22" s="155">
        <v>18</v>
      </c>
      <c r="H22" s="155">
        <v>13</v>
      </c>
      <c r="I22" s="155">
        <v>143</v>
      </c>
      <c r="J22" s="155">
        <v>36</v>
      </c>
      <c r="K22" s="24">
        <f t="shared" si="0"/>
        <v>25.2</v>
      </c>
      <c r="L22" s="168">
        <v>7</v>
      </c>
      <c r="M22" s="155">
        <v>6</v>
      </c>
      <c r="N22" s="155">
        <v>63</v>
      </c>
      <c r="O22" s="155">
        <v>14</v>
      </c>
      <c r="P22" s="24">
        <f t="shared" si="1"/>
        <v>22.2</v>
      </c>
      <c r="Q22" s="168">
        <v>5</v>
      </c>
      <c r="R22" s="155">
        <v>3</v>
      </c>
      <c r="S22" s="155">
        <v>28</v>
      </c>
      <c r="T22" s="155">
        <v>5</v>
      </c>
      <c r="U22" s="24">
        <f t="shared" si="2"/>
        <v>17.9</v>
      </c>
      <c r="V22" s="35">
        <v>11</v>
      </c>
      <c r="W22" s="169">
        <v>2</v>
      </c>
      <c r="X22" s="29">
        <f t="shared" si="3"/>
        <v>18.2</v>
      </c>
      <c r="Y22" s="169">
        <v>10</v>
      </c>
      <c r="Z22" s="169">
        <v>1</v>
      </c>
      <c r="AA22" s="28">
        <f aca="true" t="shared" si="5" ref="AA22:AA28">IF(Y22=0," ",ROUND(Z22/Y22*100,1))</f>
        <v>10</v>
      </c>
    </row>
    <row r="23" spans="1:27" ht="14.25" customHeight="1">
      <c r="A23" s="11">
        <v>31</v>
      </c>
      <c r="B23" s="8">
        <v>386</v>
      </c>
      <c r="C23" s="68" t="s">
        <v>56</v>
      </c>
      <c r="D23" s="69" t="s">
        <v>73</v>
      </c>
      <c r="E23" s="164"/>
      <c r="F23" s="5"/>
      <c r="G23" s="155"/>
      <c r="H23" s="155"/>
      <c r="I23" s="155"/>
      <c r="J23" s="155"/>
      <c r="K23" s="24" t="str">
        <f t="shared" si="0"/>
        <v> </v>
      </c>
      <c r="L23" s="168">
        <v>5</v>
      </c>
      <c r="M23" s="155">
        <v>4</v>
      </c>
      <c r="N23" s="155">
        <v>63</v>
      </c>
      <c r="O23" s="155">
        <v>24</v>
      </c>
      <c r="P23" s="24">
        <f t="shared" si="1"/>
        <v>38.1</v>
      </c>
      <c r="Q23" s="168">
        <v>5</v>
      </c>
      <c r="R23" s="155">
        <v>2</v>
      </c>
      <c r="S23" s="155">
        <v>42</v>
      </c>
      <c r="T23" s="155">
        <v>5</v>
      </c>
      <c r="U23" s="24">
        <f t="shared" si="2"/>
        <v>11.9</v>
      </c>
      <c r="V23" s="35">
        <v>25</v>
      </c>
      <c r="W23" s="169">
        <v>4</v>
      </c>
      <c r="X23" s="29">
        <f t="shared" si="3"/>
        <v>16</v>
      </c>
      <c r="Y23" s="169">
        <v>22</v>
      </c>
      <c r="Z23" s="169">
        <v>4</v>
      </c>
      <c r="AA23" s="28">
        <f t="shared" si="5"/>
        <v>18.2</v>
      </c>
    </row>
    <row r="24" spans="1:27" ht="14.25" customHeight="1">
      <c r="A24" s="11">
        <v>31</v>
      </c>
      <c r="B24" s="8">
        <v>389</v>
      </c>
      <c r="C24" s="68" t="s">
        <v>56</v>
      </c>
      <c r="D24" s="69" t="s">
        <v>74</v>
      </c>
      <c r="E24" s="164">
        <v>40</v>
      </c>
      <c r="F24" s="5" t="s">
        <v>106</v>
      </c>
      <c r="G24" s="155">
        <v>1</v>
      </c>
      <c r="H24" s="155">
        <v>1</v>
      </c>
      <c r="I24" s="155">
        <v>10</v>
      </c>
      <c r="J24" s="155">
        <v>5</v>
      </c>
      <c r="K24" s="24">
        <f t="shared" si="0"/>
        <v>50</v>
      </c>
      <c r="L24" s="168">
        <v>6</v>
      </c>
      <c r="M24" s="155">
        <v>4</v>
      </c>
      <c r="N24" s="155">
        <v>59</v>
      </c>
      <c r="O24" s="155">
        <v>7</v>
      </c>
      <c r="P24" s="24">
        <f t="shared" si="1"/>
        <v>11.9</v>
      </c>
      <c r="Q24" s="168">
        <v>5</v>
      </c>
      <c r="R24" s="155">
        <v>2</v>
      </c>
      <c r="S24" s="155">
        <v>37</v>
      </c>
      <c r="T24" s="155">
        <v>3</v>
      </c>
      <c r="U24" s="24">
        <f t="shared" si="2"/>
        <v>8.1</v>
      </c>
      <c r="V24" s="35">
        <v>28</v>
      </c>
      <c r="W24" s="169">
        <v>6</v>
      </c>
      <c r="X24" s="29">
        <f t="shared" si="3"/>
        <v>21.4</v>
      </c>
      <c r="Y24" s="169">
        <v>28</v>
      </c>
      <c r="Z24" s="169">
        <v>6</v>
      </c>
      <c r="AA24" s="28">
        <f t="shared" si="5"/>
        <v>21.4</v>
      </c>
    </row>
    <row r="25" spans="1:27" ht="14.25" customHeight="1">
      <c r="A25" s="11">
        <v>31</v>
      </c>
      <c r="B25" s="8">
        <v>390</v>
      </c>
      <c r="C25" s="68" t="s">
        <v>56</v>
      </c>
      <c r="D25" s="69" t="s">
        <v>75</v>
      </c>
      <c r="E25" s="164">
        <v>40</v>
      </c>
      <c r="F25" s="5" t="s">
        <v>106</v>
      </c>
      <c r="G25" s="155">
        <v>20</v>
      </c>
      <c r="H25" s="155">
        <v>18</v>
      </c>
      <c r="I25" s="155">
        <v>215</v>
      </c>
      <c r="J25" s="155">
        <v>68</v>
      </c>
      <c r="K25" s="24">
        <f t="shared" si="0"/>
        <v>31.6</v>
      </c>
      <c r="L25" s="168">
        <v>20</v>
      </c>
      <c r="M25" s="155">
        <v>18</v>
      </c>
      <c r="N25" s="155">
        <v>215</v>
      </c>
      <c r="O25" s="155">
        <v>68</v>
      </c>
      <c r="P25" s="24">
        <f t="shared" si="1"/>
        <v>31.6</v>
      </c>
      <c r="Q25" s="168">
        <v>5</v>
      </c>
      <c r="R25" s="155">
        <v>2</v>
      </c>
      <c r="S25" s="155">
        <v>41</v>
      </c>
      <c r="T25" s="155">
        <v>2</v>
      </c>
      <c r="U25" s="24">
        <f t="shared" si="2"/>
        <v>4.9</v>
      </c>
      <c r="V25" s="35">
        <v>29</v>
      </c>
      <c r="W25" s="169">
        <v>2</v>
      </c>
      <c r="X25" s="29">
        <f t="shared" si="3"/>
        <v>6.9</v>
      </c>
      <c r="Y25" s="169">
        <v>29</v>
      </c>
      <c r="Z25" s="169">
        <v>2</v>
      </c>
      <c r="AA25" s="28">
        <f t="shared" si="5"/>
        <v>6.9</v>
      </c>
    </row>
    <row r="26" spans="1:27" ht="14.25" customHeight="1">
      <c r="A26" s="11">
        <v>31</v>
      </c>
      <c r="B26" s="8">
        <v>401</v>
      </c>
      <c r="C26" s="68" t="s">
        <v>56</v>
      </c>
      <c r="D26" s="69" t="s">
        <v>76</v>
      </c>
      <c r="E26" s="164"/>
      <c r="F26" s="5"/>
      <c r="G26" s="155"/>
      <c r="H26" s="155"/>
      <c r="I26" s="155"/>
      <c r="J26" s="155"/>
      <c r="K26" s="24" t="str">
        <f t="shared" si="0"/>
        <v> </v>
      </c>
      <c r="L26" s="168">
        <v>12</v>
      </c>
      <c r="M26" s="155">
        <v>10</v>
      </c>
      <c r="N26" s="155">
        <v>281</v>
      </c>
      <c r="O26" s="155">
        <v>61</v>
      </c>
      <c r="P26" s="24">
        <f t="shared" si="1"/>
        <v>21.7</v>
      </c>
      <c r="Q26" s="168">
        <v>5</v>
      </c>
      <c r="R26" s="155">
        <v>3</v>
      </c>
      <c r="S26" s="155">
        <v>27</v>
      </c>
      <c r="T26" s="155">
        <v>5</v>
      </c>
      <c r="U26" s="24">
        <f t="shared" si="2"/>
        <v>18.5</v>
      </c>
      <c r="V26" s="35">
        <v>13</v>
      </c>
      <c r="W26" s="169">
        <v>1</v>
      </c>
      <c r="X26" s="29">
        <f t="shared" si="3"/>
        <v>7.7</v>
      </c>
      <c r="Y26" s="169">
        <v>13</v>
      </c>
      <c r="Z26" s="169">
        <v>1</v>
      </c>
      <c r="AA26" s="28">
        <f t="shared" si="5"/>
        <v>7.7</v>
      </c>
    </row>
    <row r="27" spans="1:27" ht="14.25" customHeight="1">
      <c r="A27" s="11">
        <v>31</v>
      </c>
      <c r="B27" s="8">
        <v>402</v>
      </c>
      <c r="C27" s="68" t="s">
        <v>56</v>
      </c>
      <c r="D27" s="69" t="s">
        <v>77</v>
      </c>
      <c r="E27" s="164">
        <v>30</v>
      </c>
      <c r="F27" s="5" t="s">
        <v>127</v>
      </c>
      <c r="G27" s="155">
        <v>10</v>
      </c>
      <c r="H27" s="155">
        <v>8</v>
      </c>
      <c r="I27" s="155">
        <v>86</v>
      </c>
      <c r="J27" s="155">
        <v>23</v>
      </c>
      <c r="K27" s="24">
        <f t="shared" si="0"/>
        <v>26.7</v>
      </c>
      <c r="L27" s="168">
        <v>5</v>
      </c>
      <c r="M27" s="155">
        <v>4</v>
      </c>
      <c r="N27" s="155">
        <v>61</v>
      </c>
      <c r="O27" s="155">
        <v>17</v>
      </c>
      <c r="P27" s="24">
        <f t="shared" si="1"/>
        <v>27.9</v>
      </c>
      <c r="Q27" s="168">
        <v>5</v>
      </c>
      <c r="R27" s="155">
        <v>4</v>
      </c>
      <c r="S27" s="155">
        <v>25</v>
      </c>
      <c r="T27" s="155">
        <v>6</v>
      </c>
      <c r="U27" s="24">
        <f t="shared" si="2"/>
        <v>24</v>
      </c>
      <c r="V27" s="35">
        <v>6</v>
      </c>
      <c r="W27" s="169">
        <v>1</v>
      </c>
      <c r="X27" s="29">
        <f t="shared" si="3"/>
        <v>16.7</v>
      </c>
      <c r="Y27" s="169">
        <v>6</v>
      </c>
      <c r="Z27" s="169">
        <v>1</v>
      </c>
      <c r="AA27" s="28">
        <f t="shared" si="5"/>
        <v>16.7</v>
      </c>
    </row>
    <row r="28" spans="1:27" ht="14.25" customHeight="1" thickBot="1">
      <c r="A28" s="11">
        <v>31</v>
      </c>
      <c r="B28" s="8">
        <v>403</v>
      </c>
      <c r="C28" s="68" t="s">
        <v>56</v>
      </c>
      <c r="D28" s="121" t="s">
        <v>78</v>
      </c>
      <c r="E28" s="164"/>
      <c r="F28" s="5"/>
      <c r="G28" s="155"/>
      <c r="H28" s="155"/>
      <c r="I28" s="155"/>
      <c r="J28" s="155"/>
      <c r="K28" s="24" t="str">
        <f t="shared" si="0"/>
        <v> </v>
      </c>
      <c r="L28" s="168">
        <v>14</v>
      </c>
      <c r="M28" s="155">
        <v>10</v>
      </c>
      <c r="N28" s="155">
        <v>159</v>
      </c>
      <c r="O28" s="155">
        <v>31</v>
      </c>
      <c r="P28" s="24">
        <f t="shared" si="1"/>
        <v>19.5</v>
      </c>
      <c r="Q28" s="168">
        <v>5</v>
      </c>
      <c r="R28" s="155">
        <v>3</v>
      </c>
      <c r="S28" s="155">
        <v>27</v>
      </c>
      <c r="T28" s="155">
        <v>4</v>
      </c>
      <c r="U28" s="24">
        <f t="shared" si="2"/>
        <v>14.8</v>
      </c>
      <c r="V28" s="35">
        <v>14</v>
      </c>
      <c r="W28" s="169">
        <v>1</v>
      </c>
      <c r="X28" s="29">
        <f t="shared" si="3"/>
        <v>7.1</v>
      </c>
      <c r="Y28" s="169">
        <v>12</v>
      </c>
      <c r="Z28" s="169">
        <v>0</v>
      </c>
      <c r="AA28" s="28">
        <f t="shared" si="5"/>
        <v>0</v>
      </c>
    </row>
    <row r="29" spans="1:27" ht="14.25" customHeight="1" thickBot="1">
      <c r="A29" s="301"/>
      <c r="B29" s="302">
        <v>900</v>
      </c>
      <c r="C29" s="303"/>
      <c r="D29" s="304" t="s">
        <v>20</v>
      </c>
      <c r="E29" s="305"/>
      <c r="F29" s="306"/>
      <c r="G29" s="307"/>
      <c r="H29" s="307"/>
      <c r="I29" s="307"/>
      <c r="J29" s="307"/>
      <c r="K29" s="308"/>
      <c r="L29" s="309">
        <f>SUM(L10:L28)</f>
        <v>320</v>
      </c>
      <c r="M29" s="309">
        <f>SUM(M10:M28)</f>
        <v>268</v>
      </c>
      <c r="N29" s="309">
        <f>SUM(N10:N28)</f>
        <v>4193</v>
      </c>
      <c r="O29" s="309">
        <f>SUM(O10:O28)</f>
        <v>1118</v>
      </c>
      <c r="P29" s="310">
        <f>IF(L29=" "," ",ROUND(O29/N29*100,1))</f>
        <v>26.7</v>
      </c>
      <c r="Q29" s="309">
        <f>SUM(Q10:Q28)</f>
        <v>93</v>
      </c>
      <c r="R29" s="309">
        <f>SUM(R10:R28)</f>
        <v>55</v>
      </c>
      <c r="S29" s="309">
        <f>SUM(S10:S28)</f>
        <v>672</v>
      </c>
      <c r="T29" s="309">
        <f>SUM(T10:T28)</f>
        <v>87</v>
      </c>
      <c r="U29" s="310">
        <f>IF(Q29=""," ",ROUND(T29/S29*100,1))</f>
        <v>12.9</v>
      </c>
      <c r="V29" s="311"/>
      <c r="W29" s="312"/>
      <c r="X29" s="313"/>
      <c r="Y29" s="312"/>
      <c r="Z29" s="312"/>
      <c r="AA29" s="314"/>
    </row>
    <row r="30" spans="1:27" ht="18" customHeight="1">
      <c r="A30" s="315"/>
      <c r="B30" s="316"/>
      <c r="C30" s="317" t="s">
        <v>56</v>
      </c>
      <c r="D30" s="318" t="s">
        <v>57</v>
      </c>
      <c r="E30" s="319"/>
      <c r="F30" s="320"/>
      <c r="G30" s="321"/>
      <c r="H30" s="321"/>
      <c r="I30" s="321"/>
      <c r="J30" s="321"/>
      <c r="K30" s="322"/>
      <c r="L30" s="323">
        <v>2</v>
      </c>
      <c r="M30" s="324">
        <v>2</v>
      </c>
      <c r="N30" s="325">
        <f>75+12</f>
        <v>87</v>
      </c>
      <c r="O30" s="324">
        <f>35+6</f>
        <v>41</v>
      </c>
      <c r="P30" s="326">
        <f>IF(L30=""," ",ROUND(O30/N30*100,1))</f>
        <v>47.1</v>
      </c>
      <c r="Q30" s="323"/>
      <c r="R30" s="324"/>
      <c r="S30" s="325"/>
      <c r="T30" s="324"/>
      <c r="U30" s="326" t="str">
        <f>IF(Q30=""," ",ROUND(T30/S30*100,1))</f>
        <v> </v>
      </c>
      <c r="V30" s="327"/>
      <c r="W30" s="328"/>
      <c r="X30" s="329"/>
      <c r="Y30" s="328"/>
      <c r="Z30" s="328"/>
      <c r="AA30" s="330"/>
    </row>
    <row r="31" spans="1:27" ht="18" customHeight="1">
      <c r="A31" s="331"/>
      <c r="B31" s="332"/>
      <c r="C31" s="333" t="s">
        <v>56</v>
      </c>
      <c r="D31" s="334" t="s">
        <v>58</v>
      </c>
      <c r="E31" s="335"/>
      <c r="F31" s="336"/>
      <c r="G31" s="337"/>
      <c r="H31" s="337"/>
      <c r="I31" s="337"/>
      <c r="J31" s="337"/>
      <c r="K31" s="338"/>
      <c r="L31" s="323">
        <v>2</v>
      </c>
      <c r="M31" s="324">
        <v>2</v>
      </c>
      <c r="N31" s="325">
        <f>40+7</f>
        <v>47</v>
      </c>
      <c r="O31" s="324">
        <f>20+2</f>
        <v>22</v>
      </c>
      <c r="P31" s="339">
        <f>IF(L31=""," ",ROUND(O31/N31*100,1))</f>
        <v>46.8</v>
      </c>
      <c r="Q31" s="323">
        <v>1</v>
      </c>
      <c r="R31" s="324">
        <v>0</v>
      </c>
      <c r="S31" s="325">
        <v>6</v>
      </c>
      <c r="T31" s="324">
        <v>0</v>
      </c>
      <c r="U31" s="339">
        <f>IF(Q31=""," ",ROUND(T31/S31*100,1))</f>
        <v>0</v>
      </c>
      <c r="V31" s="340"/>
      <c r="W31" s="341"/>
      <c r="X31" s="342"/>
      <c r="Y31" s="341"/>
      <c r="Z31" s="341"/>
      <c r="AA31" s="343"/>
    </row>
    <row r="32" spans="1:27" ht="18" customHeight="1" thickBot="1">
      <c r="A32" s="344"/>
      <c r="B32" s="345"/>
      <c r="C32" s="346" t="s">
        <v>56</v>
      </c>
      <c r="D32" s="347" t="s">
        <v>59</v>
      </c>
      <c r="E32" s="348"/>
      <c r="F32" s="349"/>
      <c r="G32" s="350"/>
      <c r="H32" s="350"/>
      <c r="I32" s="350"/>
      <c r="J32" s="350"/>
      <c r="K32" s="351"/>
      <c r="L32" s="323">
        <v>2</v>
      </c>
      <c r="M32" s="324">
        <v>2</v>
      </c>
      <c r="N32" s="325">
        <f>96+14</f>
        <v>110</v>
      </c>
      <c r="O32" s="324">
        <f>41+4</f>
        <v>45</v>
      </c>
      <c r="P32" s="352">
        <f>IF(L32=""," ",ROUND(O32/N32*100,1))</f>
        <v>40.9</v>
      </c>
      <c r="Q32" s="323"/>
      <c r="R32" s="324"/>
      <c r="S32" s="325"/>
      <c r="T32" s="324"/>
      <c r="U32" s="352" t="str">
        <f>IF(Q32=""," ",ROUND(T32/S32*100,1))</f>
        <v> </v>
      </c>
      <c r="V32" s="353"/>
      <c r="W32" s="354"/>
      <c r="X32" s="355"/>
      <c r="Y32" s="354"/>
      <c r="Z32" s="354"/>
      <c r="AA32" s="356"/>
    </row>
    <row r="33" spans="1:27" ht="15.75" customHeight="1" thickBot="1">
      <c r="A33" s="301"/>
      <c r="B33" s="302">
        <v>999</v>
      </c>
      <c r="C33" s="303"/>
      <c r="D33" s="304" t="s">
        <v>19</v>
      </c>
      <c r="E33" s="305"/>
      <c r="F33" s="306"/>
      <c r="G33" s="307"/>
      <c r="H33" s="307"/>
      <c r="I33" s="307"/>
      <c r="J33" s="307"/>
      <c r="K33" s="308"/>
      <c r="L33" s="309">
        <f>SUM(L30:L32)</f>
        <v>6</v>
      </c>
      <c r="M33" s="309">
        <f>SUM(M30:M32)</f>
        <v>6</v>
      </c>
      <c r="N33" s="309">
        <f>SUM(N30:N32)</f>
        <v>244</v>
      </c>
      <c r="O33" s="309">
        <f>SUM(O30:O32)</f>
        <v>108</v>
      </c>
      <c r="P33" s="310">
        <f>IF(L33=0,"",ROUND(O33/N33*100,1))</f>
        <v>44.3</v>
      </c>
      <c r="Q33" s="309">
        <f>SUM(Q30:Q32)</f>
        <v>1</v>
      </c>
      <c r="R33" s="309">
        <f>SUM(R30:R32)</f>
        <v>0</v>
      </c>
      <c r="S33" s="309">
        <f>SUM(S30:S32)</f>
        <v>6</v>
      </c>
      <c r="T33" s="309">
        <f>SUM(T30:T32)</f>
        <v>0</v>
      </c>
      <c r="U33" s="310">
        <f>IF(Q33=0," ",ROUND(T33/S33*100,1))</f>
        <v>0</v>
      </c>
      <c r="V33" s="311"/>
      <c r="W33" s="312"/>
      <c r="X33" s="313"/>
      <c r="Y33" s="312"/>
      <c r="Z33" s="312"/>
      <c r="AA33" s="314"/>
    </row>
    <row r="34" spans="1:27" ht="15" customHeight="1" thickBot="1">
      <c r="A34" s="301"/>
      <c r="B34" s="357">
        <v>1000</v>
      </c>
      <c r="C34" s="358" t="s">
        <v>9</v>
      </c>
      <c r="D34" s="359"/>
      <c r="E34" s="305"/>
      <c r="F34" s="306"/>
      <c r="G34" s="360">
        <f>SUM(G10:G28)</f>
        <v>286</v>
      </c>
      <c r="H34" s="360">
        <f>SUM(H10:H28)</f>
        <v>248</v>
      </c>
      <c r="I34" s="360">
        <f>SUM(I10:I28)</f>
        <v>3513</v>
      </c>
      <c r="J34" s="360">
        <f>SUM(J10:J28)</f>
        <v>1020</v>
      </c>
      <c r="K34" s="310">
        <f>IF(G34=" "," ",ROUND(J34/I34*100,1))</f>
        <v>29</v>
      </c>
      <c r="L34" s="361">
        <f>L29+L33</f>
        <v>326</v>
      </c>
      <c r="M34" s="360">
        <f>M29+M33</f>
        <v>274</v>
      </c>
      <c r="N34" s="360">
        <f>N29+N33</f>
        <v>4437</v>
      </c>
      <c r="O34" s="360">
        <f>O29+O33</f>
        <v>1226</v>
      </c>
      <c r="P34" s="310">
        <f>IF(L34=""," ",ROUND(O34/N34*100,1))</f>
        <v>27.6</v>
      </c>
      <c r="Q34" s="361">
        <f>Q29+Q33</f>
        <v>94</v>
      </c>
      <c r="R34" s="360">
        <f>R29+R33</f>
        <v>55</v>
      </c>
      <c r="S34" s="360">
        <f>S29+S33</f>
        <v>678</v>
      </c>
      <c r="T34" s="360">
        <f>T29+T33</f>
        <v>87</v>
      </c>
      <c r="U34" s="310">
        <f>IF(Q34=""," ",ROUND(T34/S34*100,1))</f>
        <v>12.8</v>
      </c>
      <c r="V34" s="362">
        <f>SUM(V10:V28)</f>
        <v>635</v>
      </c>
      <c r="W34" s="363">
        <f>SUM(W10:W28)</f>
        <v>102</v>
      </c>
      <c r="X34" s="364">
        <f>IF(V34=""," ",ROUND(W34/V34*100,1))</f>
        <v>16.1</v>
      </c>
      <c r="Y34" s="363">
        <f>SUM(Y10:Y28)</f>
        <v>618</v>
      </c>
      <c r="Z34" s="363">
        <f>SUM(Z10:Z28)</f>
        <v>98</v>
      </c>
      <c r="AA34" s="365">
        <f>IF(Y34=0," ",ROUND(Z34/Y34*100,1))</f>
        <v>15.9</v>
      </c>
    </row>
  </sheetData>
  <sheetProtection/>
  <mergeCells count="30">
    <mergeCell ref="L7:P7"/>
    <mergeCell ref="Q7:U7"/>
    <mergeCell ref="V7:AA7"/>
    <mergeCell ref="V6:X6"/>
    <mergeCell ref="Q6:S6"/>
    <mergeCell ref="P8:P9"/>
    <mergeCell ref="E8:E9"/>
    <mergeCell ref="G8:G9"/>
    <mergeCell ref="F8:F9"/>
    <mergeCell ref="N8:N9"/>
    <mergeCell ref="L8:L9"/>
    <mergeCell ref="C34:D34"/>
    <mergeCell ref="E7:K7"/>
    <mergeCell ref="I8:I9"/>
    <mergeCell ref="K8:K9"/>
    <mergeCell ref="C4:D4"/>
    <mergeCell ref="F4:H4"/>
    <mergeCell ref="J4:N4"/>
    <mergeCell ref="E6:F6"/>
    <mergeCell ref="L6:N6"/>
    <mergeCell ref="A7:A9"/>
    <mergeCell ref="C7:C9"/>
    <mergeCell ref="D7:D9"/>
    <mergeCell ref="B7:B9"/>
    <mergeCell ref="Q8:Q9"/>
    <mergeCell ref="S8:S9"/>
    <mergeCell ref="Y8:AA8"/>
    <mergeCell ref="U8:U9"/>
    <mergeCell ref="X8:X9"/>
    <mergeCell ref="V8:V9"/>
  </mergeCells>
  <conditionalFormatting sqref="T30:T32 R30:R32 O30:O32 M30:M32 J10:J28 H10:H28 O10:O28 M10:M28 T10:T28 R10:R28 W10:W28 Z10:Z28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&amp;R（鳥取県）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2008-10-24T07:33:41Z</cp:lastPrinted>
  <dcterms:created xsi:type="dcterms:W3CDTF">2002-01-07T10:53:07Z</dcterms:created>
  <dcterms:modified xsi:type="dcterms:W3CDTF">2008-10-24T07:34:08Z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2145397652</vt:i4>
  </property>
  <property fmtid="{D5CDD505-2E9C-101B-9397-08002B2CF9AE}" pid="3" name="_EmailSubject">
    <vt:lpwstr>【機２】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