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3420" activeTab="0"/>
  </bookViews>
  <sheets>
    <sheet name="4-1" sheetId="1" r:id="rId1"/>
    <sheet name="4-2" sheetId="2" r:id="rId2"/>
  </sheets>
  <definedNames>
    <definedName name="_xlnm.Print_Area" localSheetId="0">'4-1'!$A$1:$X$50</definedName>
    <definedName name="_xlnm.Print_Area" localSheetId="1">'4-2'!$A$1:$AA$67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<sst xmlns="http://schemas.openxmlformats.org/spreadsheetml/2006/main" count="469" uniqueCount="289">
  <si>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</si>
  <si>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</si>
  <si>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</si>
  <si>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</si>
  <si>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</si>
  <si>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</si>
  <si>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</si>
  <si>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</si>
  <si>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</si>
  <si>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</si>
  <si>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</si>
  <si>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</si>
  <si>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</si>
  <si>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</si>
  <si>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</si>
  <si>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</si>
  <si>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</si>
  <si>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</si>
  <si>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</si>
  <si>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</si>
  <si>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</si>
  <si>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</si>
  <si>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</si>
  <si>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</si>
  <si>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</si>
  <si>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</si>
  <si>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</si>
  <si>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</si>
  <si>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</si>
  <si>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</si>
  <si>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</si>
  <si>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</si>
  <si>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</si>
  <si>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</si>
  <si>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</si>
  <si>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</si>
  <si>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</si>
  <si>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</si>
  <si>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</si>
  <si>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</si>
  <si>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</si>
  <si>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</si>
  <si>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</si>
  <si>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</si>
  <si>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</si>
  <si>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</si>
  <si>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</si>
  <si>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</si>
  <si>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</si>
  <si>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</si>
  <si>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</si>
  <si>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</si>
  <si>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</si>
  <si>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</si>
  <si>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</si>
  <si>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</si>
  <si>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</si>
  <si>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</si>
  <si>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</si>
  <si>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</si>
  <si>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</si>
  <si>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</si>
  <si>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</si>
  <si>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</si>
  <si>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</si>
  <si>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</si>
  <si>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</si>
  <si>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</si>
  <si>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</si>
  <si>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</si>
  <si>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</si>
  <si>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</si>
  <si>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</si>
  <si>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</si>
  <si>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</si>
  <si>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</si>
  <si>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</si>
  <si>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</si>
  <si>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</si>
  <si>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</si>
  <si>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</si>
  <si>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</si>
  <si>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</si>
  <si>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</si>
  <si>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</si>
  <si>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</si>
  <si>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</si>
  <si>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</si>
  <si>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</si>
  <si>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</si>
  <si>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</si>
  <si>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</si>
  <si>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</si>
  <si>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兵庫県</t>
  </si>
  <si>
    <t>男女共同参画課</t>
  </si>
  <si>
    <t>姫路市</t>
  </si>
  <si>
    <t>男女共同参画推進課</t>
  </si>
  <si>
    <t>姫路市男女共同参画プラン</t>
  </si>
  <si>
    <t>H13.3</t>
  </si>
  <si>
    <t>H13.4～H25.3</t>
  </si>
  <si>
    <t>姫路市男女共同参画推進センター</t>
  </si>
  <si>
    <t>尼崎市</t>
  </si>
  <si>
    <t>尼崎市男女共同参画プラン</t>
  </si>
  <si>
    <t>尼崎市立女性・勤労婦人センター</t>
  </si>
  <si>
    <t>明石市</t>
  </si>
  <si>
    <t>あかし男女共同参画センター</t>
  </si>
  <si>
    <t>西宮市</t>
  </si>
  <si>
    <t>西宮市新女性プラン</t>
  </si>
  <si>
    <t>H9.4～H19.3</t>
  </si>
  <si>
    <t>洲本市</t>
  </si>
  <si>
    <t>人権推進課</t>
  </si>
  <si>
    <t>洲本市男女共同参画プラン</t>
  </si>
  <si>
    <t>H15.3</t>
  </si>
  <si>
    <t>H15.4～H25.3</t>
  </si>
  <si>
    <t>芦屋市</t>
  </si>
  <si>
    <t>芦屋市女性センター</t>
  </si>
  <si>
    <t>伊丹市</t>
  </si>
  <si>
    <t>相生市</t>
  </si>
  <si>
    <t>まちづくり推進課</t>
  </si>
  <si>
    <t>相生市男女共同参画プラン</t>
  </si>
  <si>
    <t>豊岡市</t>
  </si>
  <si>
    <t>加古川市</t>
  </si>
  <si>
    <t>加古川市男女共同参画行動計画</t>
  </si>
  <si>
    <t>加古川市男女共同参画センター</t>
  </si>
  <si>
    <t>赤穂市</t>
  </si>
  <si>
    <t>西脇市</t>
  </si>
  <si>
    <t>H14.3</t>
  </si>
  <si>
    <t>宝塚市</t>
  </si>
  <si>
    <t>宝塚市男女共同参画推進条例</t>
  </si>
  <si>
    <t>三木市</t>
  </si>
  <si>
    <t>高砂市</t>
  </si>
  <si>
    <t>たかさご男女共同参画プラン</t>
  </si>
  <si>
    <t>H12.1</t>
  </si>
  <si>
    <t>H12.4～H23.3</t>
  </si>
  <si>
    <t>川西市</t>
  </si>
  <si>
    <t>小野市</t>
  </si>
  <si>
    <t>小野市はーと・シップ（男女共同参画）社会推進条例</t>
  </si>
  <si>
    <t>三田市</t>
  </si>
  <si>
    <t>H13.4～H18.3</t>
  </si>
  <si>
    <t>加西市</t>
  </si>
  <si>
    <t>かさい男女共同参画ゆめプラン</t>
  </si>
  <si>
    <t>H14.2</t>
  </si>
  <si>
    <t>H14.4～H24.3</t>
  </si>
  <si>
    <t>加西市男女共同参画センター</t>
  </si>
  <si>
    <t>篠山市</t>
  </si>
  <si>
    <t>篠山市男女共同参画プラン</t>
  </si>
  <si>
    <t>養父市</t>
  </si>
  <si>
    <t>猪名川町</t>
  </si>
  <si>
    <t>人権推進室</t>
  </si>
  <si>
    <t>稲美町</t>
  </si>
  <si>
    <t>稲美町男女共同参画プラン</t>
  </si>
  <si>
    <t>播磨町</t>
  </si>
  <si>
    <t>播磨町男女共同参画行動計画</t>
  </si>
  <si>
    <t>社会教育課</t>
  </si>
  <si>
    <t>市川町</t>
  </si>
  <si>
    <t>福崎町</t>
  </si>
  <si>
    <t>上郡町</t>
  </si>
  <si>
    <t>佐用町</t>
  </si>
  <si>
    <t>宍粟市</t>
  </si>
  <si>
    <t>朝来市</t>
  </si>
  <si>
    <t>丹波市</t>
  </si>
  <si>
    <t>南あわじ市</t>
  </si>
  <si>
    <t>淡路市</t>
  </si>
  <si>
    <t>香美町</t>
  </si>
  <si>
    <t>H18</t>
  </si>
  <si>
    <t>H17</t>
  </si>
  <si>
    <t>H24</t>
  </si>
  <si>
    <t>H22</t>
  </si>
  <si>
    <t>H23</t>
  </si>
  <si>
    <t>H20</t>
  </si>
  <si>
    <t>兵庫県</t>
  </si>
  <si>
    <t>西脇市他</t>
  </si>
  <si>
    <t>赤穂市他</t>
  </si>
  <si>
    <t>福崎町他</t>
  </si>
  <si>
    <t>上郡町他</t>
  </si>
  <si>
    <t>丹波市他</t>
  </si>
  <si>
    <t>洲本市他</t>
  </si>
  <si>
    <t>神戸市</t>
  </si>
  <si>
    <t>男女共同参画課</t>
  </si>
  <si>
    <t>神戸市男女共同参画の推進に関する条例</t>
  </si>
  <si>
    <t>神戸市男女共同参画計画</t>
  </si>
  <si>
    <t>H16.3</t>
  </si>
  <si>
    <t>H16.4～H20.3</t>
  </si>
  <si>
    <t>神戸市男女共同参画センター「ｱｽﾃｯﾌﾟ神戸」</t>
  </si>
  <si>
    <t>尼崎市男女共同参画社会づくり条例</t>
  </si>
  <si>
    <t>H12.4</t>
  </si>
  <si>
    <t>H12.4～H19.3</t>
  </si>
  <si>
    <t>あかし男女共同参画プラン「きらめきプラン２１」</t>
  </si>
  <si>
    <t>H13.4～H22.3</t>
  </si>
  <si>
    <t>男女共同参画推進課</t>
  </si>
  <si>
    <t>H9.3</t>
  </si>
  <si>
    <t>西宮市男女共同参画センター</t>
  </si>
  <si>
    <t>市民参画課</t>
  </si>
  <si>
    <t>第2次芦屋市男女共同参画行動計画「ウィザス・プラン」</t>
  </si>
  <si>
    <t>男女共同参画課</t>
  </si>
  <si>
    <t>伊丹市男女共同参画計画</t>
  </si>
  <si>
    <t>H18.3</t>
  </si>
  <si>
    <t>H18.4～H27.3</t>
  </si>
  <si>
    <t>伊丹市女性交流サロン</t>
  </si>
  <si>
    <t>相生市男女共同参画センター</t>
  </si>
  <si>
    <t>企画課</t>
  </si>
  <si>
    <t>政策企画課</t>
  </si>
  <si>
    <t>H18.4～H23.3</t>
  </si>
  <si>
    <t>市民対話室</t>
  </si>
  <si>
    <t>赤穂市男女共同参画社会づくり条例</t>
  </si>
  <si>
    <t>赤穂市男女共同参画プラン</t>
  </si>
  <si>
    <t>H16.4～H.26.3</t>
  </si>
  <si>
    <t>赤穂市女性交流センター</t>
  </si>
  <si>
    <t>人権教育室</t>
  </si>
  <si>
    <t>西脇市男女共同参画基本プラン</t>
  </si>
  <si>
    <t>宝塚市男女共同参画プラン</t>
  </si>
  <si>
    <t>H18.5</t>
  </si>
  <si>
    <t>H18.5～H28.3</t>
  </si>
  <si>
    <t>宝塚市立男女共同参画センター</t>
  </si>
  <si>
    <t>男女共同参画実現に向けての声明</t>
  </si>
  <si>
    <t>人権推進課</t>
  </si>
  <si>
    <t>三木市男女共同参画プラン</t>
  </si>
  <si>
    <t>H16.4～H.22.3</t>
  </si>
  <si>
    <t>三木市男女共同参画センター</t>
  </si>
  <si>
    <t>市民活動推進課</t>
  </si>
  <si>
    <t>高砂市男女共同参画センター</t>
  </si>
  <si>
    <t>川西市男女共同参画プラン</t>
  </si>
  <si>
    <t>川西市男女共同参画センター</t>
  </si>
  <si>
    <t>男女共同参画推進グループ</t>
  </si>
  <si>
    <t>はーと・シップ　プラン</t>
  </si>
  <si>
    <t>H14.3～H24.3</t>
  </si>
  <si>
    <t>小野市男女共同参画センター</t>
  </si>
  <si>
    <t>市民活動支援課</t>
  </si>
  <si>
    <t>第３次三田市男女共同参画計画</t>
  </si>
  <si>
    <t>三田市まちづくり協働センター</t>
  </si>
  <si>
    <t>市民参画課</t>
  </si>
  <si>
    <t>男女共同参画課</t>
  </si>
  <si>
    <t>養父市</t>
  </si>
  <si>
    <t>人権推進課</t>
  </si>
  <si>
    <t>丹波市</t>
  </si>
  <si>
    <t>心の合併室</t>
  </si>
  <si>
    <t>南あわじ市</t>
  </si>
  <si>
    <t>市長公室</t>
  </si>
  <si>
    <t>朝来市</t>
  </si>
  <si>
    <t>人権推進共同参画課</t>
  </si>
  <si>
    <t>淡路市</t>
  </si>
  <si>
    <t>市民課</t>
  </si>
  <si>
    <t>宍粟市</t>
  </si>
  <si>
    <t>兵庫県</t>
  </si>
  <si>
    <t>加東市</t>
  </si>
  <si>
    <t>たつの市</t>
  </si>
  <si>
    <t>企画課</t>
  </si>
  <si>
    <t>猪名川町男女共同参画行動計画</t>
  </si>
  <si>
    <t>多可町</t>
  </si>
  <si>
    <t>新生活創造室</t>
  </si>
  <si>
    <t>生涯学習振興課</t>
  </si>
  <si>
    <t>生涯学習グループ</t>
  </si>
  <si>
    <t>総務課</t>
  </si>
  <si>
    <t>神河町</t>
  </si>
  <si>
    <t>太子町</t>
  </si>
  <si>
    <t>企画政策課</t>
  </si>
  <si>
    <t>太子町男女共同参画プラン</t>
  </si>
  <si>
    <t>H16.6</t>
  </si>
  <si>
    <t>H16.6～H21.3</t>
  </si>
  <si>
    <t>まちづくり課</t>
  </si>
  <si>
    <t>香美町</t>
  </si>
  <si>
    <t>人権推進室</t>
  </si>
  <si>
    <t>新温泉町</t>
  </si>
  <si>
    <t>神戸市</t>
  </si>
  <si>
    <t>H22</t>
  </si>
  <si>
    <t>姫路市</t>
  </si>
  <si>
    <t>H18</t>
  </si>
  <si>
    <t>H19</t>
  </si>
  <si>
    <t>H27</t>
  </si>
  <si>
    <t>H21</t>
  </si>
  <si>
    <t>H23</t>
  </si>
  <si>
    <t>H20</t>
  </si>
  <si>
    <t>なし</t>
  </si>
  <si>
    <t>加東市</t>
  </si>
  <si>
    <t>たつの市</t>
  </si>
  <si>
    <t>多可町</t>
  </si>
  <si>
    <t>H22</t>
  </si>
  <si>
    <t>H18</t>
  </si>
  <si>
    <t>福崎町</t>
  </si>
  <si>
    <t>神河町</t>
  </si>
  <si>
    <t>太子町</t>
  </si>
  <si>
    <t>新温泉町</t>
  </si>
  <si>
    <t>なし</t>
  </si>
  <si>
    <t>豊岡市他</t>
  </si>
  <si>
    <t>加古川市他</t>
  </si>
  <si>
    <t>たつの市他</t>
  </si>
  <si>
    <t>稲美町他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</si>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</sst>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5" xfId="0" applyFont="1" applyBorder="1" applyAlignment="1">
      <alignment/>
    </xf>
    <xf numFmtId="58" fontId="10" fillId="0" borderId="36" xfId="0" applyNumberFormat="1" applyFont="1" applyBorder="1" applyAlignment="1">
      <alignment vertical="center"/>
    </xf>
    <xf numFmtId="58" fontId="10" fillId="0" borderId="37" xfId="0" applyNumberFormat="1" applyFont="1" applyBorder="1" applyAlignment="1">
      <alignment vertical="center"/>
    </xf>
    <xf numFmtId="58" fontId="10" fillId="0" borderId="38" xfId="0" applyNumberFormat="1" applyFont="1" applyBorder="1" applyAlignment="1">
      <alignment vertical="center"/>
    </xf>
    <xf numFmtId="0" fontId="13" fillId="0" borderId="0" xfId="0" applyFont="1" applyAlignment="1">
      <alignment/>
    </xf>
    <xf numFmtId="179" fontId="2" fillId="3" borderId="20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7" fillId="0" borderId="0" xfId="16" applyFill="1" applyAlignment="1">
      <alignment/>
    </xf>
    <xf numFmtId="0" fontId="2" fillId="0" borderId="4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shrinkToFit="1"/>
    </xf>
    <xf numFmtId="0" fontId="0" fillId="0" borderId="0" xfId="0" applyFill="1" applyBorder="1" applyAlignment="1">
      <alignment horizontal="center" shrinkToFit="1"/>
    </xf>
    <xf numFmtId="0" fontId="6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179" fontId="2" fillId="3" borderId="12" xfId="0" applyNumberFormat="1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185" fontId="2" fillId="0" borderId="1" xfId="0" applyNumberFormat="1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58" fontId="2" fillId="0" borderId="1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57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57" fontId="2" fillId="0" borderId="1" xfId="0" applyNumberFormat="1" applyFont="1" applyFill="1" applyBorder="1" applyAlignment="1">
      <alignment horizontal="right"/>
    </xf>
    <xf numFmtId="57" fontId="2" fillId="0" borderId="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wrapText="1"/>
    </xf>
    <xf numFmtId="185" fontId="2" fillId="0" borderId="39" xfId="0" applyNumberFormat="1" applyFont="1" applyFill="1" applyBorder="1" applyAlignment="1">
      <alignment/>
    </xf>
    <xf numFmtId="57" fontId="2" fillId="0" borderId="3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58" fontId="2" fillId="0" borderId="39" xfId="0" applyNumberFormat="1" applyFont="1" applyFill="1" applyBorder="1" applyAlignment="1">
      <alignment wrapText="1"/>
    </xf>
    <xf numFmtId="0" fontId="2" fillId="0" borderId="40" xfId="0" applyNumberFormat="1" applyFont="1" applyFill="1" applyBorder="1" applyAlignment="1">
      <alignment/>
    </xf>
    <xf numFmtId="57" fontId="2" fillId="0" borderId="10" xfId="0" applyNumberFormat="1" applyFont="1" applyFill="1" applyBorder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9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shrinkToFit="1"/>
    </xf>
    <xf numFmtId="0" fontId="2" fillId="0" borderId="5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51" xfId="0" applyFont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32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30" xfId="0" applyFont="1" applyBorder="1" applyAlignment="1">
      <alignment/>
    </xf>
    <xf numFmtId="186" fontId="2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20" xfId="0" applyFont="1" applyFill="1" applyBorder="1" applyAlignment="1">
      <alignment shrinkToFit="1"/>
    </xf>
    <xf numFmtId="180" fontId="2" fillId="3" borderId="1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8" xfId="0" applyFont="1" applyFill="1" applyBorder="1" applyAlignment="1">
      <alignment shrinkToFit="1"/>
    </xf>
    <xf numFmtId="0" fontId="2" fillId="2" borderId="59" xfId="0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0" fontId="2" fillId="2" borderId="40" xfId="0" applyFont="1" applyFill="1" applyBorder="1" applyAlignment="1">
      <alignment/>
    </xf>
    <xf numFmtId="179" fontId="2" fillId="3" borderId="58" xfId="0" applyNumberFormat="1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180" fontId="2" fillId="3" borderId="48" xfId="0" applyNumberFormat="1" applyFont="1" applyFill="1" applyBorder="1" applyAlignment="1">
      <alignment/>
    </xf>
    <xf numFmtId="180" fontId="2" fillId="3" borderId="62" xfId="0" applyNumberFormat="1" applyFont="1" applyFill="1" applyBorder="1" applyAlignment="1">
      <alignment/>
    </xf>
    <xf numFmtId="0" fontId="2" fillId="2" borderId="13" xfId="0" applyFont="1" applyFill="1" applyBorder="1" applyAlignment="1">
      <alignment shrinkToFit="1"/>
    </xf>
    <xf numFmtId="180" fontId="2" fillId="3" borderId="24" xfId="0" applyNumberFormat="1" applyFont="1" applyFill="1" applyBorder="1" applyAlignment="1">
      <alignment/>
    </xf>
    <xf numFmtId="0" fontId="2" fillId="2" borderId="12" xfId="0" applyFont="1" applyFill="1" applyBorder="1" applyAlignment="1">
      <alignment shrinkToFit="1"/>
    </xf>
    <xf numFmtId="180" fontId="2" fillId="3" borderId="22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180" fontId="2" fillId="3" borderId="63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4" fillId="0" borderId="65" xfId="0" applyFont="1" applyFill="1" applyBorder="1" applyAlignment="1">
      <alignment wrapText="1"/>
    </xf>
    <xf numFmtId="0" fontId="4" fillId="2" borderId="41" xfId="0" applyFont="1" applyFill="1" applyBorder="1" applyAlignment="1">
      <alignment/>
    </xf>
    <xf numFmtId="0" fontId="4" fillId="0" borderId="66" xfId="0" applyFont="1" applyFill="1" applyBorder="1" applyAlignment="1">
      <alignment wrapText="1"/>
    </xf>
    <xf numFmtId="0" fontId="4" fillId="0" borderId="67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57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2" borderId="69" xfId="0" applyFont="1" applyFill="1" applyBorder="1" applyAlignment="1">
      <alignment horizontal="left" wrapText="1"/>
    </xf>
    <xf numFmtId="0" fontId="4" fillId="2" borderId="67" xfId="0" applyFont="1" applyFill="1" applyBorder="1" applyAlignment="1">
      <alignment horizontal="left" wrapText="1"/>
    </xf>
    <xf numFmtId="0" fontId="4" fillId="2" borderId="70" xfId="0" applyFont="1" applyFill="1" applyBorder="1" applyAlignment="1">
      <alignment horizontal="left" wrapText="1"/>
    </xf>
    <xf numFmtId="0" fontId="2" fillId="0" borderId="5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7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4" fillId="2" borderId="69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58" fontId="10" fillId="0" borderId="36" xfId="0" applyNumberFormat="1" applyFont="1" applyBorder="1" applyAlignment="1">
      <alignment horizontal="center" vertical="center"/>
    </xf>
    <xf numFmtId="58" fontId="10" fillId="0" borderId="37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73" xfId="0" applyFont="1" applyFill="1" applyBorder="1" applyAlignment="1">
      <alignment wrapText="1"/>
    </xf>
    <xf numFmtId="0" fontId="2" fillId="2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9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77" xfId="0" applyBorder="1" applyAlignment="1">
      <alignment/>
    </xf>
    <xf numFmtId="0" fontId="2" fillId="2" borderId="53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78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2" borderId="6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Normal="75" zoomScaleSheetLayoutView="100" workbookViewId="0" topLeftCell="M1">
      <selection activeCell="S4" sqref="S4:S6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110" customWidth="1"/>
    <col min="5" max="5" width="13.625" style="65" customWidth="1"/>
    <col min="6" max="6" width="3.625" style="65" customWidth="1"/>
    <col min="7" max="7" width="3.50390625" style="65" customWidth="1"/>
    <col min="8" max="9" width="4.375" style="65" customWidth="1"/>
    <col min="10" max="10" width="23.00390625" style="2" customWidth="1"/>
    <col min="11" max="12" width="9.625" style="2" customWidth="1"/>
    <col min="13" max="13" width="11.875" style="2" customWidth="1"/>
    <col min="14" max="14" width="4.375" style="2" customWidth="1"/>
    <col min="15" max="15" width="22.625" style="2" customWidth="1"/>
    <col min="16" max="16" width="11.375" style="2" customWidth="1"/>
    <col min="17" max="17" width="13.62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18.37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1" t="s">
        <v>60</v>
      </c>
      <c r="U2" s="79"/>
    </row>
    <row r="3" ht="12.75" thickBot="1"/>
    <row r="4" spans="1:24" s="1" customFormat="1" ht="31.5" customHeight="1">
      <c r="A4" s="205" t="s">
        <v>6</v>
      </c>
      <c r="B4" s="211" t="s">
        <v>57</v>
      </c>
      <c r="C4" s="207" t="s">
        <v>0</v>
      </c>
      <c r="D4" s="209" t="s">
        <v>58</v>
      </c>
      <c r="E4" s="219" t="s">
        <v>11</v>
      </c>
      <c r="F4" s="107"/>
      <c r="G4" s="222" t="s">
        <v>39</v>
      </c>
      <c r="H4" s="199" t="s">
        <v>7</v>
      </c>
      <c r="I4" s="214" t="s">
        <v>10</v>
      </c>
      <c r="J4" s="216" t="s">
        <v>82</v>
      </c>
      <c r="K4" s="217"/>
      <c r="L4" s="217"/>
      <c r="M4" s="217"/>
      <c r="N4" s="218"/>
      <c r="O4" s="216" t="s">
        <v>287</v>
      </c>
      <c r="P4" s="217"/>
      <c r="Q4" s="217"/>
      <c r="R4" s="218"/>
      <c r="S4" s="202" t="s">
        <v>288</v>
      </c>
      <c r="T4" s="232" t="s">
        <v>78</v>
      </c>
      <c r="U4" s="216" t="s">
        <v>22</v>
      </c>
      <c r="V4" s="231"/>
      <c r="W4" s="231"/>
      <c r="X4" s="15"/>
    </row>
    <row r="5" spans="1:24" s="1" customFormat="1" ht="15" customHeight="1">
      <c r="A5" s="206"/>
      <c r="B5" s="212"/>
      <c r="C5" s="208"/>
      <c r="D5" s="210"/>
      <c r="E5" s="220"/>
      <c r="F5" s="108"/>
      <c r="G5" s="223"/>
      <c r="H5" s="228"/>
      <c r="I5" s="215"/>
      <c r="J5" s="229" t="s">
        <v>30</v>
      </c>
      <c r="K5" s="230"/>
      <c r="L5" s="230"/>
      <c r="M5" s="208"/>
      <c r="N5" s="19" t="s">
        <v>31</v>
      </c>
      <c r="O5" s="229" t="s">
        <v>32</v>
      </c>
      <c r="P5" s="230"/>
      <c r="Q5" s="208"/>
      <c r="R5" s="19" t="s">
        <v>31</v>
      </c>
      <c r="S5" s="203"/>
      <c r="T5" s="233"/>
      <c r="U5" s="226" t="s">
        <v>26</v>
      </c>
      <c r="V5" s="227" t="s">
        <v>27</v>
      </c>
      <c r="W5" s="227" t="s">
        <v>28</v>
      </c>
      <c r="X5" s="225" t="s">
        <v>29</v>
      </c>
    </row>
    <row r="6" spans="1:24" s="1" customFormat="1" ht="38.25" customHeight="1">
      <c r="A6" s="206"/>
      <c r="B6" s="213"/>
      <c r="C6" s="208"/>
      <c r="D6" s="210"/>
      <c r="E6" s="221"/>
      <c r="F6" s="109" t="s">
        <v>38</v>
      </c>
      <c r="G6" s="224"/>
      <c r="H6" s="228"/>
      <c r="I6" s="215"/>
      <c r="J6" s="16" t="s">
        <v>19</v>
      </c>
      <c r="K6" s="7" t="s">
        <v>16</v>
      </c>
      <c r="L6" s="7" t="s">
        <v>17</v>
      </c>
      <c r="M6" s="7" t="s">
        <v>18</v>
      </c>
      <c r="N6" s="18" t="s">
        <v>40</v>
      </c>
      <c r="O6" s="17" t="s">
        <v>42</v>
      </c>
      <c r="P6" s="7" t="s">
        <v>25</v>
      </c>
      <c r="Q6" s="7" t="s">
        <v>21</v>
      </c>
      <c r="R6" s="18" t="s">
        <v>41</v>
      </c>
      <c r="S6" s="204"/>
      <c r="T6" s="234"/>
      <c r="U6" s="206"/>
      <c r="V6" s="227"/>
      <c r="W6" s="227"/>
      <c r="X6" s="225"/>
    </row>
    <row r="7" spans="1:24" s="84" customFormat="1" ht="24.75" customHeight="1">
      <c r="A7" s="81">
        <v>28</v>
      </c>
      <c r="B7" s="82">
        <v>100</v>
      </c>
      <c r="C7" s="81" t="s">
        <v>93</v>
      </c>
      <c r="D7" s="105" t="s">
        <v>177</v>
      </c>
      <c r="E7" s="116" t="s">
        <v>178</v>
      </c>
      <c r="F7" s="83">
        <v>1</v>
      </c>
      <c r="G7" s="82">
        <v>1</v>
      </c>
      <c r="H7" s="81">
        <v>1</v>
      </c>
      <c r="I7" s="82">
        <v>1</v>
      </c>
      <c r="J7" s="191" t="s">
        <v>179</v>
      </c>
      <c r="K7" s="117">
        <v>37700</v>
      </c>
      <c r="L7" s="118">
        <v>37707</v>
      </c>
      <c r="M7" s="118">
        <v>37712</v>
      </c>
      <c r="N7" s="119"/>
      <c r="O7" s="193" t="s">
        <v>180</v>
      </c>
      <c r="P7" s="120" t="s">
        <v>181</v>
      </c>
      <c r="Q7" s="121" t="s">
        <v>182</v>
      </c>
      <c r="R7" s="82"/>
      <c r="S7" s="196" t="s">
        <v>183</v>
      </c>
      <c r="T7" s="122">
        <v>1</v>
      </c>
      <c r="U7" s="123"/>
      <c r="V7" s="124"/>
      <c r="W7" s="125"/>
      <c r="X7" s="119">
        <v>0</v>
      </c>
    </row>
    <row r="8" spans="1:24" s="84" customFormat="1" ht="24.75" customHeight="1">
      <c r="A8" s="81">
        <v>28</v>
      </c>
      <c r="B8" s="82">
        <v>201</v>
      </c>
      <c r="C8" s="81" t="s">
        <v>93</v>
      </c>
      <c r="D8" s="105" t="s">
        <v>95</v>
      </c>
      <c r="E8" s="191" t="s">
        <v>96</v>
      </c>
      <c r="F8" s="83">
        <v>1</v>
      </c>
      <c r="G8" s="82">
        <v>1</v>
      </c>
      <c r="H8" s="81">
        <v>1</v>
      </c>
      <c r="I8" s="82">
        <v>1</v>
      </c>
      <c r="J8" s="191"/>
      <c r="K8" s="117"/>
      <c r="L8" s="118"/>
      <c r="M8" s="118"/>
      <c r="N8" s="119">
        <v>6</v>
      </c>
      <c r="O8" s="193" t="s">
        <v>97</v>
      </c>
      <c r="P8" s="120" t="s">
        <v>98</v>
      </c>
      <c r="Q8" s="121" t="s">
        <v>99</v>
      </c>
      <c r="R8" s="82"/>
      <c r="S8" s="196" t="s">
        <v>100</v>
      </c>
      <c r="T8" s="122">
        <v>0</v>
      </c>
      <c r="U8" s="123"/>
      <c r="V8" s="124"/>
      <c r="W8" s="125"/>
      <c r="X8" s="119">
        <v>0</v>
      </c>
    </row>
    <row r="9" spans="1:24" s="84" customFormat="1" ht="24.75" customHeight="1">
      <c r="A9" s="81">
        <v>28</v>
      </c>
      <c r="B9" s="82">
        <v>202</v>
      </c>
      <c r="C9" s="81" t="s">
        <v>93</v>
      </c>
      <c r="D9" s="105" t="s">
        <v>101</v>
      </c>
      <c r="E9" s="116" t="s">
        <v>94</v>
      </c>
      <c r="F9" s="83">
        <v>1</v>
      </c>
      <c r="G9" s="82">
        <v>1</v>
      </c>
      <c r="H9" s="81">
        <v>1</v>
      </c>
      <c r="I9" s="82">
        <v>1</v>
      </c>
      <c r="J9" s="191" t="s">
        <v>184</v>
      </c>
      <c r="K9" s="117">
        <v>38708</v>
      </c>
      <c r="L9" s="118">
        <v>38713</v>
      </c>
      <c r="M9" s="118">
        <v>38713</v>
      </c>
      <c r="N9" s="119"/>
      <c r="O9" s="193" t="s">
        <v>102</v>
      </c>
      <c r="P9" s="120" t="s">
        <v>185</v>
      </c>
      <c r="Q9" s="121" t="s">
        <v>186</v>
      </c>
      <c r="R9" s="82"/>
      <c r="S9" s="196" t="s">
        <v>103</v>
      </c>
      <c r="T9" s="122">
        <v>1</v>
      </c>
      <c r="U9" s="123"/>
      <c r="V9" s="124"/>
      <c r="W9" s="125"/>
      <c r="X9" s="119">
        <v>0</v>
      </c>
    </row>
    <row r="10" spans="1:24" s="84" customFormat="1" ht="24.75" customHeight="1">
      <c r="A10" s="81">
        <v>28</v>
      </c>
      <c r="B10" s="82">
        <v>203</v>
      </c>
      <c r="C10" s="81" t="s">
        <v>93</v>
      </c>
      <c r="D10" s="105" t="s">
        <v>104</v>
      </c>
      <c r="E10" s="116" t="s">
        <v>94</v>
      </c>
      <c r="F10" s="83">
        <v>1</v>
      </c>
      <c r="G10" s="82">
        <v>1</v>
      </c>
      <c r="H10" s="81">
        <v>1</v>
      </c>
      <c r="I10" s="82">
        <v>1</v>
      </c>
      <c r="J10" s="191"/>
      <c r="K10" s="117"/>
      <c r="L10" s="118"/>
      <c r="M10" s="118"/>
      <c r="N10" s="119">
        <v>0</v>
      </c>
      <c r="O10" s="193" t="s">
        <v>187</v>
      </c>
      <c r="P10" s="120" t="s">
        <v>98</v>
      </c>
      <c r="Q10" s="121" t="s">
        <v>188</v>
      </c>
      <c r="R10" s="82"/>
      <c r="S10" s="196" t="s">
        <v>105</v>
      </c>
      <c r="T10" s="122">
        <v>0</v>
      </c>
      <c r="U10" s="123"/>
      <c r="V10" s="124"/>
      <c r="W10" s="125"/>
      <c r="X10" s="119">
        <v>0</v>
      </c>
    </row>
    <row r="11" spans="1:24" s="84" customFormat="1" ht="24.75" customHeight="1">
      <c r="A11" s="81">
        <v>28</v>
      </c>
      <c r="B11" s="82">
        <v>204</v>
      </c>
      <c r="C11" s="81" t="s">
        <v>93</v>
      </c>
      <c r="D11" s="105" t="s">
        <v>106</v>
      </c>
      <c r="E11" s="191" t="s">
        <v>189</v>
      </c>
      <c r="F11" s="83">
        <v>1</v>
      </c>
      <c r="G11" s="82">
        <v>1</v>
      </c>
      <c r="H11" s="81">
        <v>1</v>
      </c>
      <c r="I11" s="82">
        <v>1</v>
      </c>
      <c r="J11" s="191"/>
      <c r="K11" s="117"/>
      <c r="L11" s="118"/>
      <c r="M11" s="118"/>
      <c r="N11" s="119">
        <v>6</v>
      </c>
      <c r="O11" s="193" t="s">
        <v>107</v>
      </c>
      <c r="P11" s="120" t="s">
        <v>190</v>
      </c>
      <c r="Q11" s="121" t="s">
        <v>108</v>
      </c>
      <c r="R11" s="82"/>
      <c r="S11" s="196" t="s">
        <v>191</v>
      </c>
      <c r="T11" s="122">
        <v>0</v>
      </c>
      <c r="U11" s="123"/>
      <c r="V11" s="124"/>
      <c r="W11" s="125"/>
      <c r="X11" s="119">
        <v>0</v>
      </c>
    </row>
    <row r="12" spans="1:24" s="84" customFormat="1" ht="24.75" customHeight="1">
      <c r="A12" s="81">
        <v>28</v>
      </c>
      <c r="B12" s="82">
        <v>205</v>
      </c>
      <c r="C12" s="81" t="s">
        <v>93</v>
      </c>
      <c r="D12" s="105" t="s">
        <v>109</v>
      </c>
      <c r="E12" s="116" t="s">
        <v>110</v>
      </c>
      <c r="F12" s="83">
        <v>1</v>
      </c>
      <c r="G12" s="82">
        <v>2</v>
      </c>
      <c r="H12" s="81">
        <v>1</v>
      </c>
      <c r="I12" s="82">
        <v>1</v>
      </c>
      <c r="J12" s="191"/>
      <c r="K12" s="117"/>
      <c r="L12" s="118"/>
      <c r="M12" s="118"/>
      <c r="N12" s="119">
        <v>0</v>
      </c>
      <c r="O12" s="193" t="s">
        <v>111</v>
      </c>
      <c r="P12" s="120" t="s">
        <v>112</v>
      </c>
      <c r="Q12" s="121" t="s">
        <v>113</v>
      </c>
      <c r="R12" s="82"/>
      <c r="S12" s="196"/>
      <c r="T12" s="122">
        <v>0</v>
      </c>
      <c r="U12" s="123"/>
      <c r="V12" s="124"/>
      <c r="W12" s="125"/>
      <c r="X12" s="119">
        <v>0</v>
      </c>
    </row>
    <row r="13" spans="1:24" s="84" customFormat="1" ht="24.75" customHeight="1">
      <c r="A13" s="81">
        <v>28</v>
      </c>
      <c r="B13" s="82">
        <v>206</v>
      </c>
      <c r="C13" s="81" t="s">
        <v>93</v>
      </c>
      <c r="D13" s="105" t="s">
        <v>114</v>
      </c>
      <c r="E13" s="116" t="s">
        <v>192</v>
      </c>
      <c r="F13" s="83">
        <v>1</v>
      </c>
      <c r="G13" s="82">
        <v>2</v>
      </c>
      <c r="H13" s="81">
        <v>1</v>
      </c>
      <c r="I13" s="82">
        <v>1</v>
      </c>
      <c r="J13" s="191"/>
      <c r="K13" s="117"/>
      <c r="L13" s="118"/>
      <c r="M13" s="118"/>
      <c r="N13" s="119">
        <v>0</v>
      </c>
      <c r="O13" s="193" t="s">
        <v>193</v>
      </c>
      <c r="P13" s="120" t="s">
        <v>112</v>
      </c>
      <c r="Q13" s="121" t="s">
        <v>113</v>
      </c>
      <c r="R13" s="82"/>
      <c r="S13" s="196" t="s">
        <v>115</v>
      </c>
      <c r="T13" s="122">
        <v>0</v>
      </c>
      <c r="U13" s="123"/>
      <c r="V13" s="124"/>
      <c r="W13" s="125"/>
      <c r="X13" s="119">
        <v>0</v>
      </c>
    </row>
    <row r="14" spans="1:24" s="84" customFormat="1" ht="24.75" customHeight="1">
      <c r="A14" s="81">
        <v>28</v>
      </c>
      <c r="B14" s="82">
        <v>207</v>
      </c>
      <c r="C14" s="81" t="s">
        <v>93</v>
      </c>
      <c r="D14" s="105" t="s">
        <v>116</v>
      </c>
      <c r="E14" s="116" t="s">
        <v>194</v>
      </c>
      <c r="F14" s="83">
        <v>1</v>
      </c>
      <c r="G14" s="82">
        <v>1</v>
      </c>
      <c r="H14" s="81">
        <v>1</v>
      </c>
      <c r="I14" s="82">
        <v>1</v>
      </c>
      <c r="J14" s="191"/>
      <c r="K14" s="117"/>
      <c r="L14" s="118"/>
      <c r="M14" s="118"/>
      <c r="N14" s="119">
        <v>0</v>
      </c>
      <c r="O14" s="193" t="s">
        <v>195</v>
      </c>
      <c r="P14" s="120" t="s">
        <v>196</v>
      </c>
      <c r="Q14" s="121" t="s">
        <v>197</v>
      </c>
      <c r="R14" s="82"/>
      <c r="S14" s="196" t="s">
        <v>198</v>
      </c>
      <c r="T14" s="122">
        <v>0</v>
      </c>
      <c r="U14" s="123"/>
      <c r="V14" s="124"/>
      <c r="W14" s="125"/>
      <c r="X14" s="119">
        <v>0</v>
      </c>
    </row>
    <row r="15" spans="1:24" s="84" customFormat="1" ht="24.75" customHeight="1">
      <c r="A15" s="81">
        <v>28</v>
      </c>
      <c r="B15" s="82">
        <v>208</v>
      </c>
      <c r="C15" s="81" t="s">
        <v>93</v>
      </c>
      <c r="D15" s="105" t="s">
        <v>117</v>
      </c>
      <c r="E15" s="116" t="s">
        <v>118</v>
      </c>
      <c r="F15" s="83">
        <v>1</v>
      </c>
      <c r="G15" s="82">
        <v>2</v>
      </c>
      <c r="H15" s="81">
        <v>1</v>
      </c>
      <c r="I15" s="82">
        <v>0</v>
      </c>
      <c r="J15" s="191"/>
      <c r="K15" s="117"/>
      <c r="L15" s="118"/>
      <c r="M15" s="118"/>
      <c r="N15" s="119">
        <v>0</v>
      </c>
      <c r="O15" s="193" t="s">
        <v>119</v>
      </c>
      <c r="P15" s="120" t="s">
        <v>112</v>
      </c>
      <c r="Q15" s="121" t="s">
        <v>113</v>
      </c>
      <c r="R15" s="82"/>
      <c r="S15" s="196" t="s">
        <v>199</v>
      </c>
      <c r="T15" s="122">
        <v>0</v>
      </c>
      <c r="U15" s="123"/>
      <c r="V15" s="124"/>
      <c r="W15" s="125"/>
      <c r="X15" s="119">
        <v>0</v>
      </c>
    </row>
    <row r="16" spans="1:24" s="84" customFormat="1" ht="24.75" customHeight="1">
      <c r="A16" s="81">
        <v>28</v>
      </c>
      <c r="B16" s="82">
        <v>209</v>
      </c>
      <c r="C16" s="81" t="s">
        <v>93</v>
      </c>
      <c r="D16" s="105" t="s">
        <v>120</v>
      </c>
      <c r="E16" s="116" t="s">
        <v>200</v>
      </c>
      <c r="F16" s="83">
        <v>1</v>
      </c>
      <c r="G16" s="82">
        <v>2</v>
      </c>
      <c r="H16" s="81">
        <v>0</v>
      </c>
      <c r="I16" s="82">
        <v>1</v>
      </c>
      <c r="J16" s="191"/>
      <c r="K16" s="117"/>
      <c r="L16" s="118"/>
      <c r="M16" s="118"/>
      <c r="N16" s="119">
        <v>0</v>
      </c>
      <c r="O16" s="193"/>
      <c r="P16" s="120"/>
      <c r="Q16" s="121"/>
      <c r="R16" s="82">
        <v>1</v>
      </c>
      <c r="S16" s="196"/>
      <c r="T16" s="122">
        <v>0</v>
      </c>
      <c r="U16" s="123"/>
      <c r="V16" s="124"/>
      <c r="W16" s="125"/>
      <c r="X16" s="119">
        <v>0</v>
      </c>
    </row>
    <row r="17" spans="1:24" s="84" customFormat="1" ht="24.75" customHeight="1">
      <c r="A17" s="81">
        <v>28</v>
      </c>
      <c r="B17" s="82">
        <v>210</v>
      </c>
      <c r="C17" s="81" t="s">
        <v>93</v>
      </c>
      <c r="D17" s="105" t="s">
        <v>121</v>
      </c>
      <c r="E17" s="116" t="s">
        <v>201</v>
      </c>
      <c r="F17" s="83">
        <v>1</v>
      </c>
      <c r="G17" s="82">
        <v>2</v>
      </c>
      <c r="H17" s="81">
        <v>1</v>
      </c>
      <c r="I17" s="82">
        <v>1</v>
      </c>
      <c r="J17" s="191"/>
      <c r="K17" s="117"/>
      <c r="L17" s="118"/>
      <c r="M17" s="118"/>
      <c r="N17" s="119">
        <v>0</v>
      </c>
      <c r="O17" s="193" t="s">
        <v>122</v>
      </c>
      <c r="P17" s="120" t="s">
        <v>196</v>
      </c>
      <c r="Q17" s="121" t="s">
        <v>202</v>
      </c>
      <c r="R17" s="82"/>
      <c r="S17" s="196" t="s">
        <v>123</v>
      </c>
      <c r="T17" s="122">
        <v>0</v>
      </c>
      <c r="U17" s="123"/>
      <c r="V17" s="124"/>
      <c r="W17" s="125"/>
      <c r="X17" s="119">
        <v>0</v>
      </c>
    </row>
    <row r="18" spans="1:24" s="84" customFormat="1" ht="24.75" customHeight="1">
      <c r="A18" s="81">
        <v>28</v>
      </c>
      <c r="B18" s="82">
        <v>212</v>
      </c>
      <c r="C18" s="81" t="s">
        <v>93</v>
      </c>
      <c r="D18" s="105" t="s">
        <v>124</v>
      </c>
      <c r="E18" s="116" t="s">
        <v>203</v>
      </c>
      <c r="F18" s="83">
        <v>1</v>
      </c>
      <c r="G18" s="82">
        <v>2</v>
      </c>
      <c r="H18" s="81">
        <v>0</v>
      </c>
      <c r="I18" s="82">
        <v>1</v>
      </c>
      <c r="J18" s="191" t="s">
        <v>204</v>
      </c>
      <c r="K18" s="117">
        <v>38422</v>
      </c>
      <c r="L18" s="118">
        <v>38443</v>
      </c>
      <c r="M18" s="126">
        <v>38443</v>
      </c>
      <c r="N18" s="119"/>
      <c r="O18" s="193" t="s">
        <v>205</v>
      </c>
      <c r="P18" s="120" t="s">
        <v>181</v>
      </c>
      <c r="Q18" s="121" t="s">
        <v>206</v>
      </c>
      <c r="R18" s="82"/>
      <c r="S18" s="196" t="s">
        <v>207</v>
      </c>
      <c r="T18" s="122">
        <v>1</v>
      </c>
      <c r="U18" s="123"/>
      <c r="V18" s="124"/>
      <c r="W18" s="125"/>
      <c r="X18" s="119">
        <v>0</v>
      </c>
    </row>
    <row r="19" spans="1:24" s="84" customFormat="1" ht="24.75" customHeight="1">
      <c r="A19" s="81">
        <v>28</v>
      </c>
      <c r="B19" s="82">
        <v>213</v>
      </c>
      <c r="C19" s="81" t="s">
        <v>93</v>
      </c>
      <c r="D19" s="105" t="s">
        <v>125</v>
      </c>
      <c r="E19" s="116" t="s">
        <v>208</v>
      </c>
      <c r="F19" s="83">
        <v>2</v>
      </c>
      <c r="G19" s="82">
        <v>2</v>
      </c>
      <c r="H19" s="81">
        <v>1</v>
      </c>
      <c r="I19" s="82">
        <v>1</v>
      </c>
      <c r="J19" s="191"/>
      <c r="K19" s="117"/>
      <c r="L19" s="118"/>
      <c r="M19" s="118"/>
      <c r="N19" s="119">
        <v>0</v>
      </c>
      <c r="O19" s="193" t="s">
        <v>209</v>
      </c>
      <c r="P19" s="120" t="s">
        <v>126</v>
      </c>
      <c r="Q19" s="121" t="s">
        <v>142</v>
      </c>
      <c r="R19" s="82"/>
      <c r="S19" s="196"/>
      <c r="T19" s="122">
        <v>0</v>
      </c>
      <c r="U19" s="123"/>
      <c r="V19" s="124"/>
      <c r="W19" s="125"/>
      <c r="X19" s="119">
        <v>0</v>
      </c>
    </row>
    <row r="20" spans="1:24" s="84" customFormat="1" ht="24.75" customHeight="1">
      <c r="A20" s="81">
        <v>28</v>
      </c>
      <c r="B20" s="82">
        <v>214</v>
      </c>
      <c r="C20" s="81" t="s">
        <v>93</v>
      </c>
      <c r="D20" s="105" t="s">
        <v>127</v>
      </c>
      <c r="E20" s="116" t="s">
        <v>94</v>
      </c>
      <c r="F20" s="83">
        <v>1</v>
      </c>
      <c r="G20" s="82">
        <v>1</v>
      </c>
      <c r="H20" s="81">
        <v>1</v>
      </c>
      <c r="I20" s="82">
        <v>1</v>
      </c>
      <c r="J20" s="191" t="s">
        <v>128</v>
      </c>
      <c r="K20" s="117">
        <v>37432</v>
      </c>
      <c r="L20" s="118">
        <v>37434</v>
      </c>
      <c r="M20" s="118">
        <v>37438</v>
      </c>
      <c r="N20" s="119"/>
      <c r="O20" s="193" t="s">
        <v>210</v>
      </c>
      <c r="P20" s="120" t="s">
        <v>211</v>
      </c>
      <c r="Q20" s="121" t="s">
        <v>212</v>
      </c>
      <c r="R20" s="82"/>
      <c r="S20" s="196" t="s">
        <v>213</v>
      </c>
      <c r="T20" s="122">
        <v>1</v>
      </c>
      <c r="U20" s="123">
        <v>34628</v>
      </c>
      <c r="V20" s="124" t="s">
        <v>214</v>
      </c>
      <c r="W20" s="125">
        <v>1</v>
      </c>
      <c r="X20" s="119">
        <v>1</v>
      </c>
    </row>
    <row r="21" spans="1:24" s="84" customFormat="1" ht="24.75" customHeight="1">
      <c r="A21" s="81">
        <v>28</v>
      </c>
      <c r="B21" s="82">
        <v>215</v>
      </c>
      <c r="C21" s="81" t="s">
        <v>93</v>
      </c>
      <c r="D21" s="105" t="s">
        <v>129</v>
      </c>
      <c r="E21" s="116" t="s">
        <v>215</v>
      </c>
      <c r="F21" s="83">
        <v>1</v>
      </c>
      <c r="G21" s="82">
        <v>2</v>
      </c>
      <c r="H21" s="81">
        <v>0</v>
      </c>
      <c r="I21" s="82">
        <v>0</v>
      </c>
      <c r="J21" s="191"/>
      <c r="K21" s="117"/>
      <c r="L21" s="118"/>
      <c r="M21" s="118"/>
      <c r="N21" s="119">
        <v>6</v>
      </c>
      <c r="O21" s="193" t="s">
        <v>216</v>
      </c>
      <c r="P21" s="120" t="s">
        <v>181</v>
      </c>
      <c r="Q21" s="121" t="s">
        <v>217</v>
      </c>
      <c r="R21" s="82"/>
      <c r="S21" s="196" t="s">
        <v>218</v>
      </c>
      <c r="T21" s="122">
        <v>0</v>
      </c>
      <c r="U21" s="123"/>
      <c r="V21" s="124"/>
      <c r="W21" s="125"/>
      <c r="X21" s="119">
        <v>0</v>
      </c>
    </row>
    <row r="22" spans="1:24" s="84" customFormat="1" ht="24.75" customHeight="1">
      <c r="A22" s="81">
        <v>28</v>
      </c>
      <c r="B22" s="82">
        <v>216</v>
      </c>
      <c r="C22" s="81" t="s">
        <v>93</v>
      </c>
      <c r="D22" s="105" t="s">
        <v>130</v>
      </c>
      <c r="E22" s="116" t="s">
        <v>219</v>
      </c>
      <c r="F22" s="83">
        <v>1</v>
      </c>
      <c r="G22" s="82">
        <v>2</v>
      </c>
      <c r="H22" s="81">
        <v>1</v>
      </c>
      <c r="I22" s="82">
        <v>1</v>
      </c>
      <c r="J22" s="191"/>
      <c r="K22" s="117"/>
      <c r="L22" s="118"/>
      <c r="M22" s="118"/>
      <c r="N22" s="119">
        <v>0</v>
      </c>
      <c r="O22" s="193" t="s">
        <v>131</v>
      </c>
      <c r="P22" s="120" t="s">
        <v>132</v>
      </c>
      <c r="Q22" s="121" t="s">
        <v>133</v>
      </c>
      <c r="R22" s="82"/>
      <c r="S22" s="196" t="s">
        <v>220</v>
      </c>
      <c r="T22" s="122">
        <v>0</v>
      </c>
      <c r="U22" s="123"/>
      <c r="V22" s="124"/>
      <c r="W22" s="125"/>
      <c r="X22" s="119">
        <v>0</v>
      </c>
    </row>
    <row r="23" spans="1:24" s="84" customFormat="1" ht="24.75" customHeight="1">
      <c r="A23" s="81">
        <v>28</v>
      </c>
      <c r="B23" s="82">
        <v>217</v>
      </c>
      <c r="C23" s="81" t="s">
        <v>93</v>
      </c>
      <c r="D23" s="105" t="s">
        <v>134</v>
      </c>
      <c r="E23" s="116" t="s">
        <v>178</v>
      </c>
      <c r="F23" s="83">
        <v>1</v>
      </c>
      <c r="G23" s="82">
        <v>1</v>
      </c>
      <c r="H23" s="81">
        <v>1</v>
      </c>
      <c r="I23" s="82">
        <v>1</v>
      </c>
      <c r="J23" s="191"/>
      <c r="K23" s="117"/>
      <c r="L23" s="118"/>
      <c r="M23" s="118"/>
      <c r="N23" s="119">
        <v>6</v>
      </c>
      <c r="O23" s="193" t="s">
        <v>221</v>
      </c>
      <c r="P23" s="120" t="s">
        <v>112</v>
      </c>
      <c r="Q23" s="121" t="s">
        <v>113</v>
      </c>
      <c r="R23" s="82"/>
      <c r="S23" s="196" t="s">
        <v>222</v>
      </c>
      <c r="T23" s="122">
        <v>0</v>
      </c>
      <c r="U23" s="123"/>
      <c r="V23" s="124"/>
      <c r="W23" s="125"/>
      <c r="X23" s="119">
        <v>0</v>
      </c>
    </row>
    <row r="24" spans="1:24" s="84" customFormat="1" ht="24.75" customHeight="1">
      <c r="A24" s="81">
        <v>28</v>
      </c>
      <c r="B24" s="82">
        <v>218</v>
      </c>
      <c r="C24" s="81" t="s">
        <v>93</v>
      </c>
      <c r="D24" s="105" t="s">
        <v>135</v>
      </c>
      <c r="E24" s="116" t="s">
        <v>223</v>
      </c>
      <c r="F24" s="83">
        <v>1</v>
      </c>
      <c r="G24" s="82">
        <v>1</v>
      </c>
      <c r="H24" s="81">
        <v>1</v>
      </c>
      <c r="I24" s="82">
        <v>1</v>
      </c>
      <c r="J24" s="191" t="s">
        <v>136</v>
      </c>
      <c r="K24" s="117">
        <v>37519</v>
      </c>
      <c r="L24" s="118">
        <v>37525</v>
      </c>
      <c r="M24" s="118">
        <v>37530</v>
      </c>
      <c r="N24" s="119"/>
      <c r="O24" s="193" t="s">
        <v>224</v>
      </c>
      <c r="P24" s="120" t="s">
        <v>126</v>
      </c>
      <c r="Q24" s="121" t="s">
        <v>225</v>
      </c>
      <c r="R24" s="82"/>
      <c r="S24" s="196" t="s">
        <v>226</v>
      </c>
      <c r="T24" s="122">
        <v>0</v>
      </c>
      <c r="U24" s="123"/>
      <c r="V24" s="124"/>
      <c r="W24" s="125"/>
      <c r="X24" s="119">
        <v>0</v>
      </c>
    </row>
    <row r="25" spans="1:24" s="84" customFormat="1" ht="24.75" customHeight="1">
      <c r="A25" s="81">
        <v>28</v>
      </c>
      <c r="B25" s="82">
        <v>219</v>
      </c>
      <c r="C25" s="81" t="s">
        <v>93</v>
      </c>
      <c r="D25" s="105" t="s">
        <v>137</v>
      </c>
      <c r="E25" s="116" t="s">
        <v>227</v>
      </c>
      <c r="F25" s="83">
        <v>1</v>
      </c>
      <c r="G25" s="82">
        <v>2</v>
      </c>
      <c r="H25" s="81">
        <v>0</v>
      </c>
      <c r="I25" s="82">
        <v>1</v>
      </c>
      <c r="J25" s="191"/>
      <c r="K25" s="117"/>
      <c r="L25" s="118"/>
      <c r="M25" s="118"/>
      <c r="N25" s="119">
        <v>6</v>
      </c>
      <c r="O25" s="193" t="s">
        <v>228</v>
      </c>
      <c r="P25" s="120" t="s">
        <v>196</v>
      </c>
      <c r="Q25" s="121" t="s">
        <v>202</v>
      </c>
      <c r="R25" s="82"/>
      <c r="S25" s="196" t="s">
        <v>229</v>
      </c>
      <c r="T25" s="122">
        <v>0</v>
      </c>
      <c r="U25" s="123"/>
      <c r="V25" s="124"/>
      <c r="W25" s="125"/>
      <c r="X25" s="119">
        <v>0</v>
      </c>
    </row>
    <row r="26" spans="1:24" s="84" customFormat="1" ht="24.75" customHeight="1">
      <c r="A26" s="81">
        <v>28</v>
      </c>
      <c r="B26" s="82">
        <v>220</v>
      </c>
      <c r="C26" s="81" t="s">
        <v>93</v>
      </c>
      <c r="D26" s="105" t="s">
        <v>139</v>
      </c>
      <c r="E26" s="116" t="s">
        <v>230</v>
      </c>
      <c r="F26" s="83">
        <v>1</v>
      </c>
      <c r="G26" s="82">
        <v>2</v>
      </c>
      <c r="H26" s="81">
        <v>1</v>
      </c>
      <c r="I26" s="82">
        <v>0</v>
      </c>
      <c r="J26" s="191"/>
      <c r="K26" s="117"/>
      <c r="L26" s="118"/>
      <c r="M26" s="118"/>
      <c r="N26" s="119">
        <v>0</v>
      </c>
      <c r="O26" s="193" t="s">
        <v>140</v>
      </c>
      <c r="P26" s="120" t="s">
        <v>141</v>
      </c>
      <c r="Q26" s="121" t="s">
        <v>142</v>
      </c>
      <c r="R26" s="82"/>
      <c r="S26" s="196" t="s">
        <v>143</v>
      </c>
      <c r="T26" s="122">
        <v>0</v>
      </c>
      <c r="U26" s="123"/>
      <c r="V26" s="124"/>
      <c r="W26" s="125"/>
      <c r="X26" s="119">
        <v>0</v>
      </c>
    </row>
    <row r="27" spans="1:24" s="84" customFormat="1" ht="24.75" customHeight="1">
      <c r="A27" s="81">
        <v>28</v>
      </c>
      <c r="B27" s="82">
        <v>221</v>
      </c>
      <c r="C27" s="81" t="s">
        <v>93</v>
      </c>
      <c r="D27" s="105" t="s">
        <v>144</v>
      </c>
      <c r="E27" s="116" t="s">
        <v>231</v>
      </c>
      <c r="F27" s="83">
        <v>1</v>
      </c>
      <c r="G27" s="82">
        <v>1</v>
      </c>
      <c r="H27" s="81">
        <v>1</v>
      </c>
      <c r="I27" s="82">
        <v>0</v>
      </c>
      <c r="J27" s="191"/>
      <c r="K27" s="117"/>
      <c r="L27" s="118"/>
      <c r="M27" s="118"/>
      <c r="N27" s="119">
        <v>0</v>
      </c>
      <c r="O27" s="193" t="s">
        <v>145</v>
      </c>
      <c r="P27" s="120" t="s">
        <v>126</v>
      </c>
      <c r="Q27" s="121" t="s">
        <v>142</v>
      </c>
      <c r="R27" s="82"/>
      <c r="S27" s="196"/>
      <c r="T27" s="122">
        <v>0</v>
      </c>
      <c r="U27" s="123"/>
      <c r="V27" s="124"/>
      <c r="W27" s="125"/>
      <c r="X27" s="119">
        <v>0</v>
      </c>
    </row>
    <row r="28" spans="1:24" s="84" customFormat="1" ht="24.75" customHeight="1">
      <c r="A28" s="81">
        <v>28</v>
      </c>
      <c r="B28" s="82">
        <v>222</v>
      </c>
      <c r="C28" s="81" t="s">
        <v>93</v>
      </c>
      <c r="D28" s="105" t="s">
        <v>232</v>
      </c>
      <c r="E28" s="116" t="s">
        <v>233</v>
      </c>
      <c r="F28" s="83">
        <v>1</v>
      </c>
      <c r="G28" s="82">
        <v>2</v>
      </c>
      <c r="H28" s="81">
        <v>0</v>
      </c>
      <c r="I28" s="82">
        <v>0</v>
      </c>
      <c r="J28" s="191"/>
      <c r="K28" s="117"/>
      <c r="L28" s="118"/>
      <c r="M28" s="118"/>
      <c r="N28" s="119">
        <v>5</v>
      </c>
      <c r="O28" s="193"/>
      <c r="P28" s="120"/>
      <c r="Q28" s="121"/>
      <c r="R28" s="82">
        <v>1</v>
      </c>
      <c r="S28" s="196"/>
      <c r="T28" s="122">
        <v>0</v>
      </c>
      <c r="U28" s="123"/>
      <c r="V28" s="124"/>
      <c r="W28" s="125"/>
      <c r="X28" s="119">
        <v>0</v>
      </c>
    </row>
    <row r="29" spans="1:24" s="84" customFormat="1" ht="24.75" customHeight="1">
      <c r="A29" s="81">
        <v>28</v>
      </c>
      <c r="B29" s="82">
        <v>223</v>
      </c>
      <c r="C29" s="81" t="s">
        <v>93</v>
      </c>
      <c r="D29" s="105" t="s">
        <v>234</v>
      </c>
      <c r="E29" s="116" t="s">
        <v>235</v>
      </c>
      <c r="F29" s="83">
        <v>1</v>
      </c>
      <c r="G29" s="82">
        <v>2</v>
      </c>
      <c r="H29" s="81">
        <v>0</v>
      </c>
      <c r="I29" s="82">
        <v>0</v>
      </c>
      <c r="J29" s="191"/>
      <c r="K29" s="117"/>
      <c r="L29" s="118"/>
      <c r="M29" s="118"/>
      <c r="N29" s="119">
        <v>0</v>
      </c>
      <c r="O29" s="193"/>
      <c r="P29" s="120"/>
      <c r="Q29" s="121"/>
      <c r="R29" s="82">
        <v>1</v>
      </c>
      <c r="S29" s="196"/>
      <c r="T29" s="122">
        <v>0</v>
      </c>
      <c r="U29" s="123"/>
      <c r="V29" s="124"/>
      <c r="W29" s="125"/>
      <c r="X29" s="119">
        <v>0</v>
      </c>
    </row>
    <row r="30" spans="1:24" s="84" customFormat="1" ht="24.75" customHeight="1">
      <c r="A30" s="81">
        <v>28</v>
      </c>
      <c r="B30" s="82">
        <v>224</v>
      </c>
      <c r="C30" s="81" t="s">
        <v>93</v>
      </c>
      <c r="D30" s="105" t="s">
        <v>236</v>
      </c>
      <c r="E30" s="116" t="s">
        <v>237</v>
      </c>
      <c r="F30" s="83">
        <v>1</v>
      </c>
      <c r="G30" s="82">
        <v>2</v>
      </c>
      <c r="H30" s="81">
        <v>0</v>
      </c>
      <c r="I30" s="82">
        <v>0</v>
      </c>
      <c r="J30" s="191"/>
      <c r="K30" s="117"/>
      <c r="L30" s="118"/>
      <c r="M30" s="118"/>
      <c r="N30" s="119">
        <v>0</v>
      </c>
      <c r="O30" s="193"/>
      <c r="P30" s="120"/>
      <c r="Q30" s="121"/>
      <c r="R30" s="82">
        <v>0</v>
      </c>
      <c r="S30" s="196"/>
      <c r="T30" s="122">
        <v>0</v>
      </c>
      <c r="U30" s="123"/>
      <c r="V30" s="124"/>
      <c r="W30" s="125"/>
      <c r="X30" s="119">
        <v>0</v>
      </c>
    </row>
    <row r="31" spans="1:24" s="84" customFormat="1" ht="24.75" customHeight="1">
      <c r="A31" s="81">
        <v>28</v>
      </c>
      <c r="B31" s="82">
        <v>225</v>
      </c>
      <c r="C31" s="81" t="s">
        <v>93</v>
      </c>
      <c r="D31" s="105" t="s">
        <v>238</v>
      </c>
      <c r="E31" s="116" t="s">
        <v>239</v>
      </c>
      <c r="F31" s="83">
        <v>1</v>
      </c>
      <c r="G31" s="82">
        <v>2</v>
      </c>
      <c r="H31" s="81">
        <v>1</v>
      </c>
      <c r="I31" s="82">
        <v>1</v>
      </c>
      <c r="J31" s="191"/>
      <c r="K31" s="117"/>
      <c r="L31" s="118"/>
      <c r="M31" s="118"/>
      <c r="N31" s="119">
        <v>5</v>
      </c>
      <c r="O31" s="193"/>
      <c r="P31" s="120"/>
      <c r="Q31" s="121"/>
      <c r="R31" s="82">
        <v>1</v>
      </c>
      <c r="S31" s="196"/>
      <c r="T31" s="122">
        <v>0</v>
      </c>
      <c r="U31" s="123"/>
      <c r="V31" s="124"/>
      <c r="W31" s="125"/>
      <c r="X31" s="119">
        <v>0</v>
      </c>
    </row>
    <row r="32" spans="1:24" s="84" customFormat="1" ht="24.75" customHeight="1">
      <c r="A32" s="81">
        <v>28</v>
      </c>
      <c r="B32" s="82">
        <v>226</v>
      </c>
      <c r="C32" s="81" t="s">
        <v>93</v>
      </c>
      <c r="D32" s="105" t="s">
        <v>240</v>
      </c>
      <c r="E32" s="116" t="s">
        <v>241</v>
      </c>
      <c r="F32" s="83">
        <v>1</v>
      </c>
      <c r="G32" s="82">
        <v>2</v>
      </c>
      <c r="H32" s="81">
        <v>0</v>
      </c>
      <c r="I32" s="82">
        <v>0</v>
      </c>
      <c r="J32" s="191"/>
      <c r="K32" s="117"/>
      <c r="L32" s="118"/>
      <c r="M32" s="118"/>
      <c r="N32" s="119">
        <v>0</v>
      </c>
      <c r="O32" s="193"/>
      <c r="P32" s="120"/>
      <c r="Q32" s="121"/>
      <c r="R32" s="82">
        <v>0</v>
      </c>
      <c r="S32" s="196"/>
      <c r="T32" s="122">
        <v>0</v>
      </c>
      <c r="U32" s="123"/>
      <c r="V32" s="124"/>
      <c r="W32" s="125"/>
      <c r="X32" s="119">
        <v>0</v>
      </c>
    </row>
    <row r="33" spans="1:24" s="84" customFormat="1" ht="24.75" customHeight="1">
      <c r="A33" s="81">
        <v>28</v>
      </c>
      <c r="B33" s="82">
        <v>227</v>
      </c>
      <c r="C33" s="81" t="s">
        <v>93</v>
      </c>
      <c r="D33" s="105" t="s">
        <v>242</v>
      </c>
      <c r="E33" s="116" t="s">
        <v>215</v>
      </c>
      <c r="F33" s="83">
        <v>1</v>
      </c>
      <c r="G33" s="82">
        <v>2</v>
      </c>
      <c r="H33" s="81">
        <v>0</v>
      </c>
      <c r="I33" s="82">
        <v>0</v>
      </c>
      <c r="J33" s="191"/>
      <c r="K33" s="117"/>
      <c r="L33" s="118"/>
      <c r="M33" s="127"/>
      <c r="N33" s="119">
        <v>0</v>
      </c>
      <c r="O33" s="193"/>
      <c r="P33" s="120"/>
      <c r="Q33" s="121"/>
      <c r="R33" s="82">
        <v>1</v>
      </c>
      <c r="S33" s="196"/>
      <c r="T33" s="122">
        <v>0</v>
      </c>
      <c r="U33" s="123"/>
      <c r="V33" s="124"/>
      <c r="W33" s="125"/>
      <c r="X33" s="119">
        <v>0</v>
      </c>
    </row>
    <row r="34" spans="1:24" s="84" customFormat="1" ht="24.75" customHeight="1">
      <c r="A34" s="81">
        <v>28</v>
      </c>
      <c r="B34" s="82">
        <v>228</v>
      </c>
      <c r="C34" s="81" t="s">
        <v>243</v>
      </c>
      <c r="D34" s="105" t="s">
        <v>244</v>
      </c>
      <c r="E34" s="116" t="s">
        <v>215</v>
      </c>
      <c r="F34" s="83">
        <v>1</v>
      </c>
      <c r="G34" s="82">
        <v>2</v>
      </c>
      <c r="H34" s="81">
        <v>0</v>
      </c>
      <c r="I34" s="82">
        <v>0</v>
      </c>
      <c r="J34" s="191"/>
      <c r="K34" s="87"/>
      <c r="L34" s="87"/>
      <c r="M34" s="87"/>
      <c r="N34" s="82">
        <v>0</v>
      </c>
      <c r="O34" s="193"/>
      <c r="P34" s="124"/>
      <c r="Q34" s="86"/>
      <c r="R34" s="82">
        <v>1</v>
      </c>
      <c r="S34" s="196"/>
      <c r="T34" s="122">
        <v>0</v>
      </c>
      <c r="U34" s="81"/>
      <c r="V34" s="124"/>
      <c r="W34" s="87"/>
      <c r="X34" s="119">
        <v>0</v>
      </c>
    </row>
    <row r="35" spans="1:24" s="84" customFormat="1" ht="24.75" customHeight="1">
      <c r="A35" s="88">
        <v>28</v>
      </c>
      <c r="B35" s="89">
        <v>229</v>
      </c>
      <c r="C35" s="128" t="s">
        <v>93</v>
      </c>
      <c r="D35" s="129" t="s">
        <v>245</v>
      </c>
      <c r="E35" s="130" t="s">
        <v>246</v>
      </c>
      <c r="F35" s="91">
        <v>1</v>
      </c>
      <c r="G35" s="89">
        <v>2</v>
      </c>
      <c r="H35" s="88">
        <v>0</v>
      </c>
      <c r="I35" s="89">
        <v>0</v>
      </c>
      <c r="J35" s="192"/>
      <c r="K35" s="131"/>
      <c r="L35" s="132"/>
      <c r="M35" s="132"/>
      <c r="N35" s="133">
        <v>0</v>
      </c>
      <c r="O35" s="194"/>
      <c r="P35" s="134"/>
      <c r="Q35" s="135"/>
      <c r="R35" s="89">
        <v>1</v>
      </c>
      <c r="S35" s="197"/>
      <c r="T35" s="90">
        <v>0</v>
      </c>
      <c r="U35" s="136"/>
      <c r="V35" s="137"/>
      <c r="W35" s="138"/>
      <c r="X35" s="133">
        <v>0</v>
      </c>
    </row>
    <row r="36" spans="1:24" s="84" customFormat="1" ht="24.75" customHeight="1">
      <c r="A36" s="81">
        <v>28</v>
      </c>
      <c r="B36" s="82">
        <v>301</v>
      </c>
      <c r="C36" s="81" t="s">
        <v>93</v>
      </c>
      <c r="D36" s="105" t="s">
        <v>147</v>
      </c>
      <c r="E36" s="116" t="s">
        <v>148</v>
      </c>
      <c r="F36" s="83">
        <v>1</v>
      </c>
      <c r="G36" s="82">
        <v>2</v>
      </c>
      <c r="H36" s="81">
        <v>1</v>
      </c>
      <c r="I36" s="82">
        <v>0</v>
      </c>
      <c r="J36" s="191"/>
      <c r="K36" s="117"/>
      <c r="L36" s="118"/>
      <c r="M36" s="118"/>
      <c r="N36" s="119">
        <v>0</v>
      </c>
      <c r="O36" s="193" t="s">
        <v>247</v>
      </c>
      <c r="P36" s="120" t="s">
        <v>98</v>
      </c>
      <c r="Q36" s="121" t="s">
        <v>138</v>
      </c>
      <c r="R36" s="82"/>
      <c r="S36" s="196"/>
      <c r="T36" s="122">
        <v>0</v>
      </c>
      <c r="U36" s="123"/>
      <c r="V36" s="124"/>
      <c r="W36" s="125"/>
      <c r="X36" s="119">
        <v>0</v>
      </c>
    </row>
    <row r="37" spans="1:24" s="84" customFormat="1" ht="24.75" customHeight="1">
      <c r="A37" s="81">
        <v>28</v>
      </c>
      <c r="B37" s="82">
        <v>365</v>
      </c>
      <c r="C37" s="81" t="s">
        <v>243</v>
      </c>
      <c r="D37" s="105" t="s">
        <v>248</v>
      </c>
      <c r="E37" s="116" t="s">
        <v>249</v>
      </c>
      <c r="F37" s="83">
        <v>1</v>
      </c>
      <c r="G37" s="82">
        <v>2</v>
      </c>
      <c r="H37" s="81">
        <v>0</v>
      </c>
      <c r="I37" s="82">
        <v>0</v>
      </c>
      <c r="J37" s="191"/>
      <c r="K37" s="117"/>
      <c r="L37" s="118"/>
      <c r="M37" s="118"/>
      <c r="N37" s="119">
        <v>6</v>
      </c>
      <c r="O37" s="193"/>
      <c r="P37" s="120"/>
      <c r="Q37" s="121"/>
      <c r="R37" s="82">
        <v>1</v>
      </c>
      <c r="S37" s="196"/>
      <c r="T37" s="122">
        <v>0</v>
      </c>
      <c r="U37" s="123"/>
      <c r="V37" s="124"/>
      <c r="W37" s="125"/>
      <c r="X37" s="119">
        <v>0</v>
      </c>
    </row>
    <row r="38" spans="1:24" s="84" customFormat="1" ht="24.75" customHeight="1">
      <c r="A38" s="81">
        <v>28</v>
      </c>
      <c r="B38" s="82">
        <v>381</v>
      </c>
      <c r="C38" s="81" t="s">
        <v>93</v>
      </c>
      <c r="D38" s="105" t="s">
        <v>149</v>
      </c>
      <c r="E38" s="116" t="s">
        <v>250</v>
      </c>
      <c r="F38" s="83">
        <v>2</v>
      </c>
      <c r="G38" s="82">
        <v>2</v>
      </c>
      <c r="H38" s="81">
        <v>1</v>
      </c>
      <c r="I38" s="82">
        <v>0</v>
      </c>
      <c r="J38" s="191"/>
      <c r="K38" s="117"/>
      <c r="L38" s="118"/>
      <c r="M38" s="118"/>
      <c r="N38" s="119">
        <v>0</v>
      </c>
      <c r="O38" s="193" t="s">
        <v>150</v>
      </c>
      <c r="P38" s="120" t="s">
        <v>126</v>
      </c>
      <c r="Q38" s="121" t="s">
        <v>142</v>
      </c>
      <c r="R38" s="82"/>
      <c r="S38" s="196"/>
      <c r="T38" s="122">
        <v>0</v>
      </c>
      <c r="U38" s="123"/>
      <c r="V38" s="124"/>
      <c r="W38" s="125"/>
      <c r="X38" s="119">
        <v>0</v>
      </c>
    </row>
    <row r="39" spans="1:24" s="85" customFormat="1" ht="24.75" customHeight="1">
      <c r="A39" s="81">
        <v>28</v>
      </c>
      <c r="B39" s="82">
        <v>382</v>
      </c>
      <c r="C39" s="81" t="s">
        <v>93</v>
      </c>
      <c r="D39" s="105" t="s">
        <v>151</v>
      </c>
      <c r="E39" s="139" t="s">
        <v>251</v>
      </c>
      <c r="F39" s="83">
        <v>2</v>
      </c>
      <c r="G39" s="82">
        <v>2</v>
      </c>
      <c r="H39" s="81">
        <v>0</v>
      </c>
      <c r="I39" s="82">
        <v>0</v>
      </c>
      <c r="J39" s="191"/>
      <c r="K39" s="117"/>
      <c r="L39" s="118"/>
      <c r="M39" s="118"/>
      <c r="N39" s="119">
        <v>0</v>
      </c>
      <c r="O39" s="193" t="s">
        <v>152</v>
      </c>
      <c r="P39" s="120" t="s">
        <v>126</v>
      </c>
      <c r="Q39" s="121" t="s">
        <v>142</v>
      </c>
      <c r="R39" s="82"/>
      <c r="S39" s="196"/>
      <c r="T39" s="122">
        <v>0</v>
      </c>
      <c r="U39" s="123"/>
      <c r="V39" s="124"/>
      <c r="W39" s="125"/>
      <c r="X39" s="119">
        <v>0</v>
      </c>
    </row>
    <row r="40" spans="1:24" s="84" customFormat="1" ht="24.75" customHeight="1">
      <c r="A40" s="81">
        <v>28</v>
      </c>
      <c r="B40" s="82">
        <v>442</v>
      </c>
      <c r="C40" s="81" t="s">
        <v>93</v>
      </c>
      <c r="D40" s="105" t="s">
        <v>154</v>
      </c>
      <c r="E40" s="116" t="s">
        <v>252</v>
      </c>
      <c r="F40" s="83">
        <v>1</v>
      </c>
      <c r="G40" s="82">
        <v>2</v>
      </c>
      <c r="H40" s="81">
        <v>0</v>
      </c>
      <c r="I40" s="82">
        <v>0</v>
      </c>
      <c r="J40" s="191"/>
      <c r="K40" s="117"/>
      <c r="L40" s="118"/>
      <c r="M40" s="118"/>
      <c r="N40" s="119">
        <v>0</v>
      </c>
      <c r="O40" s="193"/>
      <c r="P40" s="120"/>
      <c r="Q40" s="121"/>
      <c r="R40" s="82">
        <v>0</v>
      </c>
      <c r="S40" s="196"/>
      <c r="T40" s="122">
        <v>0</v>
      </c>
      <c r="U40" s="123"/>
      <c r="V40" s="124"/>
      <c r="W40" s="125"/>
      <c r="X40" s="119">
        <v>0</v>
      </c>
    </row>
    <row r="41" spans="1:24" s="84" customFormat="1" ht="24.75" customHeight="1">
      <c r="A41" s="81">
        <v>28</v>
      </c>
      <c r="B41" s="82">
        <v>443</v>
      </c>
      <c r="C41" s="81" t="s">
        <v>93</v>
      </c>
      <c r="D41" s="105" t="s">
        <v>155</v>
      </c>
      <c r="E41" s="116" t="s">
        <v>153</v>
      </c>
      <c r="F41" s="83">
        <v>2</v>
      </c>
      <c r="G41" s="82">
        <v>2</v>
      </c>
      <c r="H41" s="81">
        <v>0</v>
      </c>
      <c r="I41" s="82">
        <v>0</v>
      </c>
      <c r="J41" s="191"/>
      <c r="K41" s="117"/>
      <c r="L41" s="118"/>
      <c r="M41" s="118"/>
      <c r="N41" s="119">
        <v>0</v>
      </c>
      <c r="O41" s="193"/>
      <c r="P41" s="120"/>
      <c r="Q41" s="121"/>
      <c r="R41" s="82">
        <v>0</v>
      </c>
      <c r="S41" s="196"/>
      <c r="T41" s="122">
        <v>0</v>
      </c>
      <c r="U41" s="123"/>
      <c r="V41" s="124"/>
      <c r="W41" s="125"/>
      <c r="X41" s="119">
        <v>0</v>
      </c>
    </row>
    <row r="42" spans="1:24" s="84" customFormat="1" ht="24.75" customHeight="1">
      <c r="A42" s="81">
        <v>28</v>
      </c>
      <c r="B42" s="82">
        <v>446</v>
      </c>
      <c r="C42" s="81" t="s">
        <v>93</v>
      </c>
      <c r="D42" s="105" t="s">
        <v>253</v>
      </c>
      <c r="E42" s="116" t="s">
        <v>153</v>
      </c>
      <c r="F42" s="83">
        <v>2</v>
      </c>
      <c r="G42" s="82">
        <v>2</v>
      </c>
      <c r="H42" s="81">
        <v>0</v>
      </c>
      <c r="I42" s="82">
        <v>0</v>
      </c>
      <c r="J42" s="191"/>
      <c r="K42" s="117"/>
      <c r="L42" s="118"/>
      <c r="M42" s="118"/>
      <c r="N42" s="119">
        <v>0</v>
      </c>
      <c r="O42" s="193"/>
      <c r="P42" s="120"/>
      <c r="Q42" s="121"/>
      <c r="R42" s="82">
        <v>0</v>
      </c>
      <c r="S42" s="196"/>
      <c r="T42" s="122">
        <v>0</v>
      </c>
      <c r="U42" s="123"/>
      <c r="V42" s="124"/>
      <c r="W42" s="125"/>
      <c r="X42" s="119">
        <v>0</v>
      </c>
    </row>
    <row r="43" spans="1:24" s="84" customFormat="1" ht="24.75" customHeight="1">
      <c r="A43" s="81">
        <v>28</v>
      </c>
      <c r="B43" s="82">
        <v>464</v>
      </c>
      <c r="C43" s="81" t="s">
        <v>243</v>
      </c>
      <c r="D43" s="105" t="s">
        <v>254</v>
      </c>
      <c r="E43" s="116" t="s">
        <v>255</v>
      </c>
      <c r="F43" s="83">
        <v>1</v>
      </c>
      <c r="G43" s="82">
        <v>2</v>
      </c>
      <c r="H43" s="81">
        <v>0</v>
      </c>
      <c r="I43" s="82">
        <v>0</v>
      </c>
      <c r="J43" s="191"/>
      <c r="K43" s="117"/>
      <c r="L43" s="118"/>
      <c r="M43" s="118"/>
      <c r="N43" s="119">
        <v>0</v>
      </c>
      <c r="O43" s="193" t="s">
        <v>256</v>
      </c>
      <c r="P43" s="120" t="s">
        <v>257</v>
      </c>
      <c r="Q43" s="121" t="s">
        <v>258</v>
      </c>
      <c r="R43" s="82"/>
      <c r="S43" s="196"/>
      <c r="T43" s="122">
        <v>0</v>
      </c>
      <c r="U43" s="123"/>
      <c r="V43" s="124"/>
      <c r="W43" s="125"/>
      <c r="X43" s="119">
        <v>0</v>
      </c>
    </row>
    <row r="44" spans="1:24" s="84" customFormat="1" ht="24.75" customHeight="1">
      <c r="A44" s="81">
        <v>28</v>
      </c>
      <c r="B44" s="82">
        <v>481</v>
      </c>
      <c r="C44" s="81" t="s">
        <v>93</v>
      </c>
      <c r="D44" s="105" t="s">
        <v>156</v>
      </c>
      <c r="E44" s="116" t="s">
        <v>153</v>
      </c>
      <c r="F44" s="83">
        <v>2</v>
      </c>
      <c r="G44" s="82">
        <v>2</v>
      </c>
      <c r="H44" s="81">
        <v>0</v>
      </c>
      <c r="I44" s="82">
        <v>0</v>
      </c>
      <c r="J44" s="191"/>
      <c r="K44" s="117"/>
      <c r="L44" s="118"/>
      <c r="M44" s="118"/>
      <c r="N44" s="119">
        <v>0</v>
      </c>
      <c r="O44" s="193"/>
      <c r="P44" s="120"/>
      <c r="Q44" s="121"/>
      <c r="R44" s="82">
        <v>0</v>
      </c>
      <c r="S44" s="196"/>
      <c r="T44" s="122">
        <v>0</v>
      </c>
      <c r="U44" s="123"/>
      <c r="V44" s="124"/>
      <c r="W44" s="125"/>
      <c r="X44" s="119">
        <v>0</v>
      </c>
    </row>
    <row r="45" spans="1:24" s="84" customFormat="1" ht="24.75" customHeight="1">
      <c r="A45" s="81">
        <v>28</v>
      </c>
      <c r="B45" s="82">
        <v>501</v>
      </c>
      <c r="C45" s="140" t="s">
        <v>93</v>
      </c>
      <c r="D45" s="105" t="s">
        <v>157</v>
      </c>
      <c r="E45" s="116" t="s">
        <v>259</v>
      </c>
      <c r="F45" s="83">
        <v>1</v>
      </c>
      <c r="G45" s="82">
        <v>2</v>
      </c>
      <c r="H45" s="81">
        <v>0</v>
      </c>
      <c r="I45" s="82">
        <v>0</v>
      </c>
      <c r="J45" s="191"/>
      <c r="K45" s="117"/>
      <c r="L45" s="118"/>
      <c r="M45" s="118"/>
      <c r="N45" s="119">
        <v>0</v>
      </c>
      <c r="O45" s="193"/>
      <c r="P45" s="120"/>
      <c r="Q45" s="121"/>
      <c r="R45" s="82">
        <v>0</v>
      </c>
      <c r="S45" s="196"/>
      <c r="T45" s="140">
        <v>0</v>
      </c>
      <c r="U45" s="123"/>
      <c r="V45" s="124"/>
      <c r="W45" s="125"/>
      <c r="X45" s="119">
        <v>0</v>
      </c>
    </row>
    <row r="46" spans="1:24" s="84" customFormat="1" ht="24.75" customHeight="1">
      <c r="A46" s="81">
        <v>28</v>
      </c>
      <c r="B46" s="82">
        <v>585</v>
      </c>
      <c r="C46" s="140" t="s">
        <v>93</v>
      </c>
      <c r="D46" s="105" t="s">
        <v>260</v>
      </c>
      <c r="E46" s="116" t="s">
        <v>261</v>
      </c>
      <c r="F46" s="83">
        <v>1</v>
      </c>
      <c r="G46" s="82">
        <v>2</v>
      </c>
      <c r="H46" s="81">
        <v>0</v>
      </c>
      <c r="I46" s="82">
        <v>0</v>
      </c>
      <c r="J46" s="191"/>
      <c r="K46" s="117"/>
      <c r="L46" s="118"/>
      <c r="M46" s="118"/>
      <c r="N46" s="119">
        <v>0</v>
      </c>
      <c r="O46" s="193"/>
      <c r="P46" s="120"/>
      <c r="Q46" s="121"/>
      <c r="R46" s="82">
        <v>1</v>
      </c>
      <c r="S46" s="196"/>
      <c r="T46" s="140">
        <v>0</v>
      </c>
      <c r="U46" s="123"/>
      <c r="V46" s="124"/>
      <c r="W46" s="125"/>
      <c r="X46" s="119">
        <v>0</v>
      </c>
    </row>
    <row r="47" spans="1:24" s="84" customFormat="1" ht="24.75" customHeight="1">
      <c r="A47" s="81">
        <v>28</v>
      </c>
      <c r="B47" s="82">
        <v>586</v>
      </c>
      <c r="C47" s="81" t="s">
        <v>243</v>
      </c>
      <c r="D47" s="105" t="s">
        <v>262</v>
      </c>
      <c r="E47" s="116" t="s">
        <v>261</v>
      </c>
      <c r="F47" s="83">
        <v>1</v>
      </c>
      <c r="G47" s="82">
        <v>2</v>
      </c>
      <c r="H47" s="81">
        <v>0</v>
      </c>
      <c r="I47" s="82">
        <v>0</v>
      </c>
      <c r="J47" s="116"/>
      <c r="K47" s="117"/>
      <c r="L47" s="118"/>
      <c r="M47" s="118"/>
      <c r="N47" s="119">
        <v>0</v>
      </c>
      <c r="O47" s="193"/>
      <c r="P47" s="120"/>
      <c r="Q47" s="121"/>
      <c r="R47" s="82">
        <v>1</v>
      </c>
      <c r="S47" s="196"/>
      <c r="T47" s="122">
        <v>0</v>
      </c>
      <c r="U47" s="123"/>
      <c r="V47" s="124"/>
      <c r="W47" s="125"/>
      <c r="X47" s="119">
        <v>0</v>
      </c>
    </row>
    <row r="48" spans="1:24" s="84" customFormat="1" ht="24.75" customHeight="1" thickBot="1">
      <c r="A48" s="141"/>
      <c r="B48" s="142"/>
      <c r="C48" s="143"/>
      <c r="D48" s="144"/>
      <c r="E48" s="145"/>
      <c r="F48" s="144"/>
      <c r="G48" s="146"/>
      <c r="H48" s="145"/>
      <c r="I48" s="146"/>
      <c r="J48" s="145"/>
      <c r="K48" s="147"/>
      <c r="L48" s="147"/>
      <c r="M48" s="147"/>
      <c r="N48" s="146"/>
      <c r="O48" s="195"/>
      <c r="P48" s="147"/>
      <c r="Q48" s="147"/>
      <c r="R48" s="146"/>
      <c r="S48" s="148"/>
      <c r="T48" s="149"/>
      <c r="U48" s="145"/>
      <c r="V48" s="150"/>
      <c r="W48" s="150"/>
      <c r="X48" s="142"/>
    </row>
    <row r="49" spans="1:24" s="84" customFormat="1" ht="24.75" customHeight="1" thickBot="1">
      <c r="A49" s="151"/>
      <c r="B49" s="152">
        <v>1000</v>
      </c>
      <c r="C49" s="200" t="s">
        <v>24</v>
      </c>
      <c r="D49" s="201"/>
      <c r="E49" s="12"/>
      <c r="F49" s="153"/>
      <c r="G49" s="154"/>
      <c r="H49" s="155">
        <f>SUM(H7:H47)</f>
        <v>20</v>
      </c>
      <c r="I49" s="156">
        <f>SUM(I7:I47)</f>
        <v>18</v>
      </c>
      <c r="J49" s="155">
        <f>COUNTA(J7:J48)</f>
        <v>5</v>
      </c>
      <c r="K49" s="157"/>
      <c r="L49" s="157"/>
      <c r="M49" s="157"/>
      <c r="N49" s="158"/>
      <c r="O49" s="155">
        <f>COUNTA(O7:O48)</f>
        <v>24</v>
      </c>
      <c r="P49" s="157"/>
      <c r="Q49" s="157"/>
      <c r="R49" s="158"/>
      <c r="S49" s="155">
        <f>COUNTA(S7:S48)</f>
        <v>17</v>
      </c>
      <c r="T49" s="159">
        <f>SUM(T7:T47)</f>
        <v>4</v>
      </c>
      <c r="U49" s="160"/>
      <c r="V49" s="155">
        <f>COUNTA(V7:V48)</f>
        <v>1</v>
      </c>
      <c r="W49" s="161"/>
      <c r="X49" s="156">
        <f>SUM(X7:X48)</f>
        <v>1</v>
      </c>
    </row>
    <row r="50" spans="1:25" s="84" customFormat="1" ht="24.75" customHeight="1">
      <c r="A50" s="43"/>
      <c r="B50" s="43"/>
      <c r="C50" s="44"/>
      <c r="D50" s="44"/>
      <c r="E50" s="90"/>
      <c r="F50" s="90"/>
      <c r="G50" s="90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85"/>
    </row>
    <row r="52" spans="1:10" ht="13.5">
      <c r="A52" s="42" t="s">
        <v>77</v>
      </c>
      <c r="B52" s="43"/>
      <c r="C52" s="44"/>
      <c r="D52" s="111"/>
      <c r="E52" s="90"/>
      <c r="F52" s="90"/>
      <c r="G52" s="90"/>
      <c r="H52" s="90"/>
      <c r="I52" s="90"/>
      <c r="J52" s="45"/>
    </row>
    <row r="53" spans="1:8" ht="13.5">
      <c r="A53" s="40" t="s">
        <v>87</v>
      </c>
      <c r="E53" s="106"/>
      <c r="F53" s="106" t="s">
        <v>86</v>
      </c>
      <c r="H53" s="106"/>
    </row>
    <row r="55" spans="1:3" ht="12">
      <c r="A55" s="46" t="s">
        <v>46</v>
      </c>
      <c r="C55" s="6"/>
    </row>
    <row r="56" spans="1:22" ht="12">
      <c r="A56" s="46" t="s">
        <v>47</v>
      </c>
      <c r="D56" s="112" t="s">
        <v>39</v>
      </c>
      <c r="J56" s="46" t="s">
        <v>48</v>
      </c>
      <c r="K56" s="46" t="s">
        <v>49</v>
      </c>
      <c r="L56" s="46" t="s">
        <v>62</v>
      </c>
      <c r="P56" s="46" t="s">
        <v>20</v>
      </c>
      <c r="S56" s="66" t="s">
        <v>79</v>
      </c>
      <c r="V56" s="46" t="s">
        <v>66</v>
      </c>
    </row>
    <row r="57" spans="1:22" ht="12">
      <c r="A57" s="2" t="s">
        <v>50</v>
      </c>
      <c r="D57" s="113" t="s">
        <v>51</v>
      </c>
      <c r="J57" s="2" t="s">
        <v>52</v>
      </c>
      <c r="K57" s="2" t="s">
        <v>52</v>
      </c>
      <c r="L57" s="46" t="s">
        <v>63</v>
      </c>
      <c r="P57" s="46" t="s">
        <v>41</v>
      </c>
      <c r="S57" s="66" t="s">
        <v>80</v>
      </c>
      <c r="V57" s="46" t="s">
        <v>67</v>
      </c>
    </row>
    <row r="58" spans="1:22" ht="12">
      <c r="A58" s="2" t="s">
        <v>53</v>
      </c>
      <c r="D58" s="113" t="s">
        <v>85</v>
      </c>
      <c r="J58" s="2" t="s">
        <v>54</v>
      </c>
      <c r="K58" s="2" t="s">
        <v>54</v>
      </c>
      <c r="L58" s="2" t="s">
        <v>90</v>
      </c>
      <c r="P58" s="2" t="s">
        <v>55</v>
      </c>
      <c r="T58" s="2" t="s">
        <v>75</v>
      </c>
      <c r="V58" s="2" t="s">
        <v>68</v>
      </c>
    </row>
    <row r="59" spans="12:22" ht="12">
      <c r="L59" s="2" t="s">
        <v>91</v>
      </c>
      <c r="P59" s="2" t="s">
        <v>61</v>
      </c>
      <c r="T59" s="2" t="s">
        <v>76</v>
      </c>
      <c r="V59" s="2" t="s">
        <v>69</v>
      </c>
    </row>
    <row r="60" spans="12:22" ht="12">
      <c r="L60" s="2" t="s">
        <v>92</v>
      </c>
      <c r="V60" s="2" t="s">
        <v>70</v>
      </c>
    </row>
    <row r="61" spans="12:22" ht="12">
      <c r="L61" s="2" t="s">
        <v>88</v>
      </c>
      <c r="V61" s="2" t="s">
        <v>71</v>
      </c>
    </row>
    <row r="62" ht="12">
      <c r="L62" s="2" t="s">
        <v>89</v>
      </c>
    </row>
    <row r="63" spans="12:22" ht="12">
      <c r="L63" s="2" t="s">
        <v>64</v>
      </c>
      <c r="V63" s="46" t="s">
        <v>72</v>
      </c>
    </row>
    <row r="64" spans="12:22" ht="12">
      <c r="L64" s="2" t="s">
        <v>65</v>
      </c>
      <c r="V64" s="2" t="s">
        <v>73</v>
      </c>
    </row>
    <row r="65" ht="12">
      <c r="V65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49:D49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5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workbookViewId="0" topLeftCell="A40">
      <selection activeCell="Z53" sqref="Z53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5.1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1" t="s">
        <v>56</v>
      </c>
      <c r="B2" s="3"/>
    </row>
    <row r="3" spans="1:27" ht="25.5" customHeight="1" thickBot="1">
      <c r="A3" s="41"/>
      <c r="B3" s="239" t="s">
        <v>84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V3" s="2"/>
      <c r="AA3" s="2"/>
    </row>
    <row r="4" spans="1:27" ht="19.5" customHeight="1" thickBot="1">
      <c r="A4" s="41"/>
      <c r="B4" s="75">
        <v>1</v>
      </c>
      <c r="C4" s="237">
        <v>38808</v>
      </c>
      <c r="D4" s="238"/>
      <c r="E4" s="238"/>
      <c r="F4" s="75">
        <v>2</v>
      </c>
      <c r="G4" s="237">
        <v>38838</v>
      </c>
      <c r="H4" s="238"/>
      <c r="I4" s="238"/>
      <c r="J4" s="75">
        <v>3</v>
      </c>
      <c r="K4" s="76" t="s">
        <v>83</v>
      </c>
      <c r="L4" s="77"/>
      <c r="M4" s="77"/>
      <c r="N4" s="78"/>
      <c r="AA4" s="2"/>
    </row>
    <row r="5" spans="1:27" ht="27.75" customHeight="1" thickBot="1">
      <c r="A5"/>
      <c r="B5" s="67"/>
      <c r="C5" s="67"/>
      <c r="D5" s="67"/>
      <c r="E5" s="67"/>
      <c r="F5" s="67"/>
      <c r="G5" s="67"/>
      <c r="H5" s="67"/>
      <c r="I5" s="68"/>
      <c r="J5" s="69"/>
      <c r="K5" s="69"/>
      <c r="L5" s="67"/>
      <c r="M5" s="67"/>
      <c r="N5" s="67"/>
      <c r="O5" s="67"/>
      <c r="P5" s="67"/>
      <c r="Q5" s="67"/>
      <c r="R5" s="67"/>
      <c r="S5" s="68"/>
      <c r="T5" s="69"/>
      <c r="U5" s="69"/>
      <c r="V5" s="67"/>
      <c r="W5" s="67"/>
      <c r="X5" s="69"/>
      <c r="Y5" s="69"/>
      <c r="Z5" s="69"/>
      <c r="AA5"/>
    </row>
    <row r="6" spans="1:27" ht="13.5" customHeight="1" thickBot="1">
      <c r="A6"/>
      <c r="B6" s="67"/>
      <c r="C6" s="67"/>
      <c r="D6" s="67"/>
      <c r="E6" s="71" t="s">
        <v>81</v>
      </c>
      <c r="F6" s="72"/>
      <c r="G6" s="73">
        <v>1</v>
      </c>
      <c r="H6" s="70"/>
      <c r="I6" s="70"/>
      <c r="J6" s="70"/>
      <c r="K6" s="70"/>
      <c r="L6" s="71" t="s">
        <v>81</v>
      </c>
      <c r="M6" s="72"/>
      <c r="N6" s="73">
        <v>1</v>
      </c>
      <c r="O6" s="67"/>
      <c r="P6" s="67"/>
      <c r="Q6" s="71" t="s">
        <v>81</v>
      </c>
      <c r="R6" s="72"/>
      <c r="S6" s="73">
        <v>1</v>
      </c>
      <c r="T6" s="74"/>
      <c r="U6" s="69"/>
      <c r="V6" s="71" t="s">
        <v>81</v>
      </c>
      <c r="W6" s="72"/>
      <c r="X6" s="72"/>
      <c r="Y6" s="73">
        <v>1</v>
      </c>
      <c r="Z6" s="69"/>
      <c r="AA6"/>
    </row>
    <row r="7" spans="1:27" ht="26.25" customHeight="1">
      <c r="A7" s="205" t="s">
        <v>6</v>
      </c>
      <c r="B7" s="254" t="s">
        <v>57</v>
      </c>
      <c r="C7" s="251" t="s">
        <v>0</v>
      </c>
      <c r="D7" s="252" t="s">
        <v>58</v>
      </c>
      <c r="E7" s="242" t="s">
        <v>59</v>
      </c>
      <c r="F7" s="243"/>
      <c r="G7" s="243"/>
      <c r="H7" s="243"/>
      <c r="I7" s="243"/>
      <c r="J7" s="243"/>
      <c r="K7" s="244"/>
      <c r="L7" s="245" t="s">
        <v>14</v>
      </c>
      <c r="M7" s="243"/>
      <c r="N7" s="243"/>
      <c r="O7" s="243"/>
      <c r="P7" s="246"/>
      <c r="Q7" s="242" t="s">
        <v>4</v>
      </c>
      <c r="R7" s="243"/>
      <c r="S7" s="243"/>
      <c r="T7" s="243"/>
      <c r="U7" s="244"/>
      <c r="V7" s="259" t="s">
        <v>12</v>
      </c>
      <c r="W7" s="260"/>
      <c r="X7" s="260"/>
      <c r="Y7" s="261"/>
      <c r="Z7" s="261"/>
      <c r="AA7" s="262"/>
    </row>
    <row r="8" spans="1:27" ht="15.75" customHeight="1">
      <c r="A8" s="206"/>
      <c r="B8" s="255"/>
      <c r="C8" s="226"/>
      <c r="D8" s="253"/>
      <c r="E8" s="248" t="s">
        <v>8</v>
      </c>
      <c r="F8" s="249" t="s">
        <v>13</v>
      </c>
      <c r="G8" s="247" t="s">
        <v>3</v>
      </c>
      <c r="H8" s="21"/>
      <c r="I8" s="247" t="s">
        <v>2</v>
      </c>
      <c r="J8" s="21"/>
      <c r="K8" s="257" t="s">
        <v>9</v>
      </c>
      <c r="L8" s="258" t="s">
        <v>1</v>
      </c>
      <c r="M8" s="21"/>
      <c r="N8" s="247" t="s">
        <v>2</v>
      </c>
      <c r="O8" s="21"/>
      <c r="P8" s="247" t="s">
        <v>9</v>
      </c>
      <c r="Q8" s="270" t="s">
        <v>5</v>
      </c>
      <c r="R8" s="21"/>
      <c r="S8" s="247" t="s">
        <v>2</v>
      </c>
      <c r="T8" s="21"/>
      <c r="U8" s="257" t="s">
        <v>9</v>
      </c>
      <c r="V8" s="268" t="s">
        <v>33</v>
      </c>
      <c r="W8" s="21"/>
      <c r="X8" s="266" t="s">
        <v>9</v>
      </c>
      <c r="Y8" s="263" t="s">
        <v>35</v>
      </c>
      <c r="Z8" s="264"/>
      <c r="AA8" s="265"/>
    </row>
    <row r="9" spans="1:27" ht="51.75" customHeight="1">
      <c r="A9" s="206"/>
      <c r="B9" s="256"/>
      <c r="C9" s="226"/>
      <c r="D9" s="253"/>
      <c r="E9" s="248"/>
      <c r="F9" s="250"/>
      <c r="G9" s="247"/>
      <c r="H9" s="38" t="s">
        <v>43</v>
      </c>
      <c r="I9" s="247"/>
      <c r="J9" s="39" t="s">
        <v>15</v>
      </c>
      <c r="K9" s="257"/>
      <c r="L9" s="258"/>
      <c r="M9" s="38" t="s">
        <v>43</v>
      </c>
      <c r="N9" s="247"/>
      <c r="O9" s="39" t="s">
        <v>15</v>
      </c>
      <c r="P9" s="247"/>
      <c r="Q9" s="248"/>
      <c r="R9" s="38" t="s">
        <v>43</v>
      </c>
      <c r="S9" s="271"/>
      <c r="T9" s="39" t="s">
        <v>15</v>
      </c>
      <c r="U9" s="257"/>
      <c r="V9" s="269"/>
      <c r="W9" s="20" t="s">
        <v>34</v>
      </c>
      <c r="X9" s="267"/>
      <c r="Y9" s="4" t="s">
        <v>33</v>
      </c>
      <c r="Z9" s="4" t="s">
        <v>34</v>
      </c>
      <c r="AA9" s="64" t="s">
        <v>9</v>
      </c>
    </row>
    <row r="10" spans="1:27" s="65" customFormat="1" ht="13.5" customHeight="1">
      <c r="A10" s="81">
        <v>28</v>
      </c>
      <c r="B10" s="83">
        <v>100</v>
      </c>
      <c r="C10" s="81" t="s">
        <v>93</v>
      </c>
      <c r="D10" s="105" t="s">
        <v>263</v>
      </c>
      <c r="E10" s="162">
        <v>35</v>
      </c>
      <c r="F10" s="87" t="s">
        <v>264</v>
      </c>
      <c r="G10" s="87">
        <v>95</v>
      </c>
      <c r="H10" s="87">
        <v>75</v>
      </c>
      <c r="I10" s="87">
        <v>2317</v>
      </c>
      <c r="J10" s="87">
        <v>669</v>
      </c>
      <c r="K10" s="48">
        <f aca="true" t="shared" si="0" ref="K10:K31">IF(E10="","",ROUND(J10/I10*100,1))</f>
        <v>28.9</v>
      </c>
      <c r="L10" s="86">
        <v>65</v>
      </c>
      <c r="M10" s="87">
        <v>49</v>
      </c>
      <c r="N10" s="87">
        <v>1641</v>
      </c>
      <c r="O10" s="87">
        <v>410</v>
      </c>
      <c r="P10" s="48">
        <f aca="true" t="shared" si="1" ref="P10:P50">IF(L10="-","",ROUND(O10/N10*100,1))</f>
        <v>25</v>
      </c>
      <c r="Q10" s="81">
        <v>6</v>
      </c>
      <c r="R10" s="87">
        <v>3</v>
      </c>
      <c r="S10" s="87">
        <v>128</v>
      </c>
      <c r="T10" s="87">
        <v>12</v>
      </c>
      <c r="U10" s="48">
        <f aca="true" t="shared" si="2" ref="U10:U50">ROUND(T10/S10*100,1)</f>
        <v>9.4</v>
      </c>
      <c r="V10" s="81">
        <v>991</v>
      </c>
      <c r="W10" s="87">
        <v>78</v>
      </c>
      <c r="X10" s="62">
        <f aca="true" t="shared" si="3" ref="X10:X50">ROUND(W10/V10*100,1)</f>
        <v>7.9</v>
      </c>
      <c r="Y10" s="87">
        <v>448</v>
      </c>
      <c r="Z10" s="87">
        <v>15</v>
      </c>
      <c r="AA10" s="57">
        <f aca="true" t="shared" si="4" ref="AA10:AA50">ROUND(Z10/Y10*100,1)</f>
        <v>3.3</v>
      </c>
    </row>
    <row r="11" spans="1:27" s="65" customFormat="1" ht="13.5" customHeight="1">
      <c r="A11" s="81">
        <v>28</v>
      </c>
      <c r="B11" s="83">
        <v>201</v>
      </c>
      <c r="C11" s="81" t="s">
        <v>93</v>
      </c>
      <c r="D11" s="105" t="s">
        <v>265</v>
      </c>
      <c r="E11" s="162">
        <v>30</v>
      </c>
      <c r="F11" s="87" t="s">
        <v>164</v>
      </c>
      <c r="G11" s="87">
        <v>107</v>
      </c>
      <c r="H11" s="87">
        <v>84</v>
      </c>
      <c r="I11" s="87">
        <v>1590</v>
      </c>
      <c r="J11" s="87">
        <v>324</v>
      </c>
      <c r="K11" s="48">
        <f>IF(E11="","",ROUND(J11/I11*100,1))</f>
        <v>20.4</v>
      </c>
      <c r="L11" s="86">
        <v>54</v>
      </c>
      <c r="M11" s="87">
        <v>45</v>
      </c>
      <c r="N11" s="87">
        <v>897</v>
      </c>
      <c r="O11" s="87">
        <v>184</v>
      </c>
      <c r="P11" s="48">
        <f>IF(L11="-","",ROUND(O11/N11*100,1))</f>
        <v>20.5</v>
      </c>
      <c r="Q11" s="81">
        <v>6</v>
      </c>
      <c r="R11" s="87">
        <v>2</v>
      </c>
      <c r="S11" s="87">
        <v>70</v>
      </c>
      <c r="T11" s="87">
        <v>2</v>
      </c>
      <c r="U11" s="48">
        <f>ROUND(T11/S11*100,1)</f>
        <v>2.9</v>
      </c>
      <c r="V11" s="81">
        <v>273</v>
      </c>
      <c r="W11" s="87">
        <v>7</v>
      </c>
      <c r="X11" s="62">
        <f>ROUND(W11/V11*100,1)</f>
        <v>2.6</v>
      </c>
      <c r="Y11" s="87">
        <v>221</v>
      </c>
      <c r="Z11" s="87">
        <v>4</v>
      </c>
      <c r="AA11" s="57">
        <f>ROUND(Z11/Y11*100,1)</f>
        <v>1.8</v>
      </c>
    </row>
    <row r="12" spans="1:27" s="65" customFormat="1" ht="13.5" customHeight="1">
      <c r="A12" s="81">
        <v>28</v>
      </c>
      <c r="B12" s="83">
        <v>202</v>
      </c>
      <c r="C12" s="81" t="s">
        <v>93</v>
      </c>
      <c r="D12" s="105" t="s">
        <v>101</v>
      </c>
      <c r="E12" s="162">
        <v>30</v>
      </c>
      <c r="F12" s="87" t="s">
        <v>266</v>
      </c>
      <c r="G12" s="87">
        <v>45</v>
      </c>
      <c r="H12" s="87">
        <v>39</v>
      </c>
      <c r="I12" s="87">
        <v>663</v>
      </c>
      <c r="J12" s="87">
        <v>185</v>
      </c>
      <c r="K12" s="48">
        <f t="shared" si="0"/>
        <v>27.9</v>
      </c>
      <c r="L12" s="86">
        <v>45</v>
      </c>
      <c r="M12" s="87">
        <v>39</v>
      </c>
      <c r="N12" s="87">
        <v>663</v>
      </c>
      <c r="O12" s="87">
        <v>185</v>
      </c>
      <c r="P12" s="48">
        <f t="shared" si="1"/>
        <v>27.9</v>
      </c>
      <c r="Q12" s="81">
        <v>6</v>
      </c>
      <c r="R12" s="87">
        <v>3</v>
      </c>
      <c r="S12" s="87">
        <v>26</v>
      </c>
      <c r="T12" s="87">
        <v>5</v>
      </c>
      <c r="U12" s="48">
        <f t="shared" si="2"/>
        <v>19.2</v>
      </c>
      <c r="V12" s="81">
        <v>307</v>
      </c>
      <c r="W12" s="87">
        <v>9</v>
      </c>
      <c r="X12" s="62">
        <f t="shared" si="3"/>
        <v>2.9</v>
      </c>
      <c r="Y12" s="87">
        <v>247</v>
      </c>
      <c r="Z12" s="87">
        <v>7</v>
      </c>
      <c r="AA12" s="57">
        <f t="shared" si="4"/>
        <v>2.8</v>
      </c>
    </row>
    <row r="13" spans="1:27" s="65" customFormat="1" ht="13.5" customHeight="1">
      <c r="A13" s="81">
        <v>28</v>
      </c>
      <c r="B13" s="83">
        <v>203</v>
      </c>
      <c r="C13" s="81" t="s">
        <v>93</v>
      </c>
      <c r="D13" s="105" t="s">
        <v>104</v>
      </c>
      <c r="E13" s="81">
        <v>30</v>
      </c>
      <c r="F13" s="87" t="s">
        <v>264</v>
      </c>
      <c r="G13" s="87">
        <v>43</v>
      </c>
      <c r="H13" s="87">
        <v>21</v>
      </c>
      <c r="I13" s="87">
        <v>636</v>
      </c>
      <c r="J13" s="87">
        <v>120</v>
      </c>
      <c r="K13" s="48">
        <f t="shared" si="0"/>
        <v>18.9</v>
      </c>
      <c r="L13" s="86">
        <v>27</v>
      </c>
      <c r="M13" s="87">
        <v>18</v>
      </c>
      <c r="N13" s="87">
        <v>528</v>
      </c>
      <c r="O13" s="87">
        <v>109</v>
      </c>
      <c r="P13" s="48">
        <f t="shared" si="1"/>
        <v>20.6</v>
      </c>
      <c r="Q13" s="81">
        <v>6</v>
      </c>
      <c r="R13" s="87">
        <v>2</v>
      </c>
      <c r="S13" s="87">
        <v>46</v>
      </c>
      <c r="T13" s="87">
        <v>4</v>
      </c>
      <c r="U13" s="48">
        <f t="shared" si="2"/>
        <v>8.7</v>
      </c>
      <c r="V13" s="81">
        <v>324</v>
      </c>
      <c r="W13" s="87">
        <v>36</v>
      </c>
      <c r="X13" s="62">
        <f t="shared" si="3"/>
        <v>11.1</v>
      </c>
      <c r="Y13" s="87">
        <v>267</v>
      </c>
      <c r="Z13" s="87">
        <v>20</v>
      </c>
      <c r="AA13" s="57">
        <f t="shared" si="4"/>
        <v>7.5</v>
      </c>
    </row>
    <row r="14" spans="1:27" s="65" customFormat="1" ht="13.5" customHeight="1">
      <c r="A14" s="81">
        <v>28</v>
      </c>
      <c r="B14" s="83">
        <v>204</v>
      </c>
      <c r="C14" s="81" t="s">
        <v>93</v>
      </c>
      <c r="D14" s="105" t="s">
        <v>106</v>
      </c>
      <c r="E14" s="81">
        <v>30</v>
      </c>
      <c r="F14" s="87" t="s">
        <v>164</v>
      </c>
      <c r="G14" s="87">
        <v>37</v>
      </c>
      <c r="H14" s="87">
        <v>34</v>
      </c>
      <c r="I14" s="87">
        <v>471</v>
      </c>
      <c r="J14" s="87">
        <v>123</v>
      </c>
      <c r="K14" s="48">
        <f t="shared" si="0"/>
        <v>26.1</v>
      </c>
      <c r="L14" s="86">
        <v>37</v>
      </c>
      <c r="M14" s="87">
        <v>34</v>
      </c>
      <c r="N14" s="87">
        <v>471</v>
      </c>
      <c r="O14" s="87">
        <v>123</v>
      </c>
      <c r="P14" s="48">
        <f t="shared" si="1"/>
        <v>26.1</v>
      </c>
      <c r="Q14" s="81">
        <v>6</v>
      </c>
      <c r="R14" s="87">
        <v>4</v>
      </c>
      <c r="S14" s="87">
        <v>37</v>
      </c>
      <c r="T14" s="87">
        <v>6</v>
      </c>
      <c r="U14" s="48">
        <f t="shared" si="2"/>
        <v>16.2</v>
      </c>
      <c r="V14" s="81">
        <v>295</v>
      </c>
      <c r="W14" s="87">
        <v>20</v>
      </c>
      <c r="X14" s="62">
        <f t="shared" si="3"/>
        <v>6.8</v>
      </c>
      <c r="Y14" s="87">
        <v>218</v>
      </c>
      <c r="Z14" s="87">
        <v>7</v>
      </c>
      <c r="AA14" s="57">
        <f t="shared" si="4"/>
        <v>3.2</v>
      </c>
    </row>
    <row r="15" spans="1:27" s="65" customFormat="1" ht="13.5" customHeight="1">
      <c r="A15" s="81">
        <v>28</v>
      </c>
      <c r="B15" s="83">
        <v>205</v>
      </c>
      <c r="C15" s="81" t="s">
        <v>93</v>
      </c>
      <c r="D15" s="105" t="s">
        <v>109</v>
      </c>
      <c r="E15" s="81">
        <v>30</v>
      </c>
      <c r="F15" s="87" t="s">
        <v>267</v>
      </c>
      <c r="G15" s="87">
        <v>20</v>
      </c>
      <c r="H15" s="87">
        <v>11</v>
      </c>
      <c r="I15" s="87">
        <v>341</v>
      </c>
      <c r="J15" s="87">
        <v>54</v>
      </c>
      <c r="K15" s="48">
        <f t="shared" si="0"/>
        <v>15.8</v>
      </c>
      <c r="L15" s="86">
        <v>20</v>
      </c>
      <c r="M15" s="87">
        <v>11</v>
      </c>
      <c r="N15" s="87">
        <v>341</v>
      </c>
      <c r="O15" s="87">
        <v>54</v>
      </c>
      <c r="P15" s="48">
        <f t="shared" si="1"/>
        <v>15.8</v>
      </c>
      <c r="Q15" s="81">
        <v>5</v>
      </c>
      <c r="R15" s="87">
        <v>1</v>
      </c>
      <c r="S15" s="87">
        <v>56</v>
      </c>
      <c r="T15" s="87">
        <v>2</v>
      </c>
      <c r="U15" s="48">
        <f t="shared" si="2"/>
        <v>3.6</v>
      </c>
      <c r="V15" s="81">
        <v>68</v>
      </c>
      <c r="W15" s="87">
        <v>1</v>
      </c>
      <c r="X15" s="62">
        <f t="shared" si="3"/>
        <v>1.5</v>
      </c>
      <c r="Y15" s="87">
        <v>59</v>
      </c>
      <c r="Z15" s="87">
        <v>1</v>
      </c>
      <c r="AA15" s="57">
        <f t="shared" si="4"/>
        <v>1.7</v>
      </c>
    </row>
    <row r="16" spans="1:27" s="65" customFormat="1" ht="13.5" customHeight="1">
      <c r="A16" s="81">
        <v>28</v>
      </c>
      <c r="B16" s="83">
        <v>206</v>
      </c>
      <c r="C16" s="81" t="s">
        <v>93</v>
      </c>
      <c r="D16" s="105" t="s">
        <v>114</v>
      </c>
      <c r="E16" s="81">
        <v>40</v>
      </c>
      <c r="F16" s="87" t="s">
        <v>166</v>
      </c>
      <c r="G16" s="87">
        <v>50</v>
      </c>
      <c r="H16" s="87">
        <v>39</v>
      </c>
      <c r="I16" s="87">
        <v>505</v>
      </c>
      <c r="J16" s="87">
        <v>158</v>
      </c>
      <c r="K16" s="48">
        <f t="shared" si="0"/>
        <v>31.3</v>
      </c>
      <c r="L16" s="86">
        <v>27</v>
      </c>
      <c r="M16" s="87">
        <v>21</v>
      </c>
      <c r="N16" s="87">
        <v>276</v>
      </c>
      <c r="O16" s="87">
        <v>79</v>
      </c>
      <c r="P16" s="48">
        <f t="shared" si="1"/>
        <v>28.6</v>
      </c>
      <c r="Q16" s="81">
        <v>5</v>
      </c>
      <c r="R16" s="87">
        <v>3</v>
      </c>
      <c r="S16" s="87">
        <v>17</v>
      </c>
      <c r="T16" s="87">
        <v>4</v>
      </c>
      <c r="U16" s="48">
        <f t="shared" si="2"/>
        <v>23.5</v>
      </c>
      <c r="V16" s="81">
        <v>116</v>
      </c>
      <c r="W16" s="87">
        <v>8</v>
      </c>
      <c r="X16" s="62">
        <f t="shared" si="3"/>
        <v>6.9</v>
      </c>
      <c r="Y16" s="87">
        <v>79</v>
      </c>
      <c r="Z16" s="87">
        <v>4</v>
      </c>
      <c r="AA16" s="57">
        <f t="shared" si="4"/>
        <v>5.1</v>
      </c>
    </row>
    <row r="17" spans="1:27" s="65" customFormat="1" ht="13.5" customHeight="1">
      <c r="A17" s="81">
        <v>28</v>
      </c>
      <c r="B17" s="83">
        <v>207</v>
      </c>
      <c r="C17" s="81" t="s">
        <v>93</v>
      </c>
      <c r="D17" s="105" t="s">
        <v>116</v>
      </c>
      <c r="E17" s="81">
        <v>40</v>
      </c>
      <c r="F17" s="87" t="s">
        <v>268</v>
      </c>
      <c r="G17" s="87">
        <v>64</v>
      </c>
      <c r="H17" s="87">
        <v>58</v>
      </c>
      <c r="I17" s="87">
        <v>838</v>
      </c>
      <c r="J17" s="87">
        <v>265</v>
      </c>
      <c r="K17" s="48">
        <f t="shared" si="0"/>
        <v>31.6</v>
      </c>
      <c r="L17" s="86">
        <v>33</v>
      </c>
      <c r="M17" s="87">
        <v>31</v>
      </c>
      <c r="N17" s="87">
        <v>419</v>
      </c>
      <c r="O17" s="87">
        <v>133</v>
      </c>
      <c r="P17" s="48">
        <f t="shared" si="1"/>
        <v>31.7</v>
      </c>
      <c r="Q17" s="81">
        <v>6</v>
      </c>
      <c r="R17" s="87">
        <v>4</v>
      </c>
      <c r="S17" s="87">
        <v>37</v>
      </c>
      <c r="T17" s="87">
        <v>5</v>
      </c>
      <c r="U17" s="48">
        <f t="shared" si="2"/>
        <v>13.5</v>
      </c>
      <c r="V17" s="81">
        <v>226</v>
      </c>
      <c r="W17" s="87">
        <v>18</v>
      </c>
      <c r="X17" s="62">
        <f t="shared" si="3"/>
        <v>8</v>
      </c>
      <c r="Y17" s="87">
        <v>143</v>
      </c>
      <c r="Z17" s="87">
        <v>8</v>
      </c>
      <c r="AA17" s="57">
        <f t="shared" si="4"/>
        <v>5.6</v>
      </c>
    </row>
    <row r="18" spans="1:27" s="65" customFormat="1" ht="13.5" customHeight="1">
      <c r="A18" s="81">
        <v>28</v>
      </c>
      <c r="B18" s="83">
        <v>208</v>
      </c>
      <c r="C18" s="81" t="s">
        <v>93</v>
      </c>
      <c r="D18" s="105" t="s">
        <v>117</v>
      </c>
      <c r="E18" s="81">
        <v>30</v>
      </c>
      <c r="F18" s="87" t="s">
        <v>166</v>
      </c>
      <c r="G18" s="87">
        <v>19</v>
      </c>
      <c r="H18" s="87">
        <v>15</v>
      </c>
      <c r="I18" s="87">
        <v>248</v>
      </c>
      <c r="J18" s="87">
        <v>37</v>
      </c>
      <c r="K18" s="48">
        <f t="shared" si="0"/>
        <v>14.9</v>
      </c>
      <c r="L18" s="86">
        <v>19</v>
      </c>
      <c r="M18" s="87">
        <v>15</v>
      </c>
      <c r="N18" s="87">
        <v>248</v>
      </c>
      <c r="O18" s="87">
        <v>37</v>
      </c>
      <c r="P18" s="48">
        <f t="shared" si="1"/>
        <v>14.9</v>
      </c>
      <c r="Q18" s="81">
        <v>6</v>
      </c>
      <c r="R18" s="87">
        <v>3</v>
      </c>
      <c r="S18" s="87">
        <v>34</v>
      </c>
      <c r="T18" s="87">
        <v>4</v>
      </c>
      <c r="U18" s="48">
        <f t="shared" si="2"/>
        <v>11.8</v>
      </c>
      <c r="V18" s="81">
        <v>67</v>
      </c>
      <c r="W18" s="87">
        <v>5</v>
      </c>
      <c r="X18" s="62">
        <f t="shared" si="3"/>
        <v>7.5</v>
      </c>
      <c r="Y18" s="87">
        <v>52</v>
      </c>
      <c r="Z18" s="87">
        <v>4</v>
      </c>
      <c r="AA18" s="57">
        <f t="shared" si="4"/>
        <v>7.7</v>
      </c>
    </row>
    <row r="19" spans="1:27" s="65" customFormat="1" ht="13.5" customHeight="1">
      <c r="A19" s="81">
        <v>28</v>
      </c>
      <c r="B19" s="83">
        <v>209</v>
      </c>
      <c r="C19" s="81" t="s">
        <v>93</v>
      </c>
      <c r="D19" s="105" t="s">
        <v>120</v>
      </c>
      <c r="E19" s="81">
        <v>50</v>
      </c>
      <c r="F19" s="87" t="s">
        <v>269</v>
      </c>
      <c r="G19" s="87">
        <v>46</v>
      </c>
      <c r="H19" s="87">
        <v>37</v>
      </c>
      <c r="I19" s="87">
        <v>766</v>
      </c>
      <c r="J19" s="87">
        <v>221</v>
      </c>
      <c r="K19" s="48">
        <f t="shared" si="0"/>
        <v>28.9</v>
      </c>
      <c r="L19" s="163">
        <v>18</v>
      </c>
      <c r="M19" s="163">
        <v>16</v>
      </c>
      <c r="N19" s="163">
        <v>372</v>
      </c>
      <c r="O19" s="163">
        <v>93</v>
      </c>
      <c r="P19" s="48">
        <f t="shared" si="1"/>
        <v>25</v>
      </c>
      <c r="Q19" s="163">
        <v>5</v>
      </c>
      <c r="R19" s="163">
        <v>2</v>
      </c>
      <c r="S19" s="163">
        <v>49</v>
      </c>
      <c r="T19" s="163">
        <v>4</v>
      </c>
      <c r="U19" s="48">
        <f t="shared" si="2"/>
        <v>8.2</v>
      </c>
      <c r="V19" s="81">
        <v>125</v>
      </c>
      <c r="W19" s="87">
        <v>5</v>
      </c>
      <c r="X19" s="62">
        <f t="shared" si="3"/>
        <v>4</v>
      </c>
      <c r="Y19" s="87">
        <v>120</v>
      </c>
      <c r="Z19" s="87">
        <v>4</v>
      </c>
      <c r="AA19" s="57">
        <f t="shared" si="4"/>
        <v>3.3</v>
      </c>
    </row>
    <row r="20" spans="1:27" s="65" customFormat="1" ht="13.5" customHeight="1">
      <c r="A20" s="81">
        <v>28</v>
      </c>
      <c r="B20" s="83">
        <v>210</v>
      </c>
      <c r="C20" s="81" t="s">
        <v>93</v>
      </c>
      <c r="D20" s="105" t="s">
        <v>121</v>
      </c>
      <c r="E20" s="81">
        <v>50</v>
      </c>
      <c r="F20" s="87" t="s">
        <v>270</v>
      </c>
      <c r="G20" s="87">
        <v>43</v>
      </c>
      <c r="H20" s="87">
        <v>33</v>
      </c>
      <c r="I20" s="87">
        <v>430</v>
      </c>
      <c r="J20" s="87">
        <v>107</v>
      </c>
      <c r="K20" s="48">
        <f t="shared" si="0"/>
        <v>24.9</v>
      </c>
      <c r="L20" s="86">
        <v>42</v>
      </c>
      <c r="M20" s="87">
        <v>31</v>
      </c>
      <c r="N20" s="87">
        <v>475</v>
      </c>
      <c r="O20" s="87">
        <v>102</v>
      </c>
      <c r="P20" s="48">
        <f t="shared" si="1"/>
        <v>21.5</v>
      </c>
      <c r="Q20" s="81">
        <v>6</v>
      </c>
      <c r="R20" s="87">
        <v>5</v>
      </c>
      <c r="S20" s="87">
        <v>55</v>
      </c>
      <c r="T20" s="87">
        <v>6</v>
      </c>
      <c r="U20" s="48">
        <f t="shared" si="2"/>
        <v>10.9</v>
      </c>
      <c r="V20" s="81">
        <v>274</v>
      </c>
      <c r="W20" s="87">
        <v>14</v>
      </c>
      <c r="X20" s="62">
        <f t="shared" si="3"/>
        <v>5.1</v>
      </c>
      <c r="Y20" s="87">
        <v>193</v>
      </c>
      <c r="Z20" s="87">
        <v>5</v>
      </c>
      <c r="AA20" s="57">
        <f t="shared" si="4"/>
        <v>2.6</v>
      </c>
    </row>
    <row r="21" spans="1:27" s="65" customFormat="1" ht="13.5" customHeight="1">
      <c r="A21" s="81">
        <v>28</v>
      </c>
      <c r="B21" s="83">
        <v>212</v>
      </c>
      <c r="C21" s="81" t="s">
        <v>93</v>
      </c>
      <c r="D21" s="105" t="s">
        <v>124</v>
      </c>
      <c r="E21" s="81">
        <v>30</v>
      </c>
      <c r="F21" s="87" t="s">
        <v>271</v>
      </c>
      <c r="G21" s="87">
        <v>33</v>
      </c>
      <c r="H21" s="87">
        <v>26</v>
      </c>
      <c r="I21" s="87">
        <v>564</v>
      </c>
      <c r="J21" s="87">
        <v>101</v>
      </c>
      <c r="K21" s="48">
        <f t="shared" si="0"/>
        <v>17.9</v>
      </c>
      <c r="L21" s="86">
        <v>23</v>
      </c>
      <c r="M21" s="87">
        <v>19</v>
      </c>
      <c r="N21" s="87">
        <v>458</v>
      </c>
      <c r="O21" s="87">
        <v>81</v>
      </c>
      <c r="P21" s="48">
        <f t="shared" si="1"/>
        <v>17.7</v>
      </c>
      <c r="Q21" s="81">
        <v>6</v>
      </c>
      <c r="R21" s="87">
        <v>3</v>
      </c>
      <c r="S21" s="87">
        <v>41</v>
      </c>
      <c r="T21" s="87">
        <v>4</v>
      </c>
      <c r="U21" s="48">
        <f t="shared" si="2"/>
        <v>9.8</v>
      </c>
      <c r="V21" s="81">
        <v>162</v>
      </c>
      <c r="W21" s="87">
        <v>35</v>
      </c>
      <c r="X21" s="62">
        <f t="shared" si="3"/>
        <v>21.6</v>
      </c>
      <c r="Y21" s="87">
        <v>80</v>
      </c>
      <c r="Z21" s="87">
        <v>6</v>
      </c>
      <c r="AA21" s="57">
        <f t="shared" si="4"/>
        <v>7.5</v>
      </c>
    </row>
    <row r="22" spans="1:27" s="65" customFormat="1" ht="13.5" customHeight="1">
      <c r="A22" s="81">
        <v>28</v>
      </c>
      <c r="B22" s="83">
        <v>213</v>
      </c>
      <c r="C22" s="81" t="s">
        <v>93</v>
      </c>
      <c r="D22" s="105" t="s">
        <v>125</v>
      </c>
      <c r="E22" s="81">
        <v>30</v>
      </c>
      <c r="F22" s="87" t="s">
        <v>270</v>
      </c>
      <c r="G22" s="87">
        <v>25</v>
      </c>
      <c r="H22" s="87">
        <v>15</v>
      </c>
      <c r="I22" s="87">
        <v>302</v>
      </c>
      <c r="J22" s="87">
        <v>44</v>
      </c>
      <c r="K22" s="48">
        <f t="shared" si="0"/>
        <v>14.6</v>
      </c>
      <c r="L22" s="86">
        <v>19</v>
      </c>
      <c r="M22" s="87">
        <v>12</v>
      </c>
      <c r="N22" s="87">
        <v>247</v>
      </c>
      <c r="O22" s="87">
        <v>40</v>
      </c>
      <c r="P22" s="48">
        <f t="shared" si="1"/>
        <v>16.2</v>
      </c>
      <c r="Q22" s="81">
        <v>6</v>
      </c>
      <c r="R22" s="87">
        <v>3</v>
      </c>
      <c r="S22" s="87">
        <v>55</v>
      </c>
      <c r="T22" s="87">
        <v>4</v>
      </c>
      <c r="U22" s="48">
        <f t="shared" si="2"/>
        <v>7.3</v>
      </c>
      <c r="V22" s="81">
        <v>100</v>
      </c>
      <c r="W22" s="87">
        <v>9</v>
      </c>
      <c r="X22" s="62">
        <f t="shared" si="3"/>
        <v>9</v>
      </c>
      <c r="Y22" s="87">
        <v>62</v>
      </c>
      <c r="Z22" s="87">
        <v>6</v>
      </c>
      <c r="AA22" s="57">
        <f t="shared" si="4"/>
        <v>9.7</v>
      </c>
    </row>
    <row r="23" spans="1:27" s="65" customFormat="1" ht="13.5" customHeight="1">
      <c r="A23" s="81">
        <v>28</v>
      </c>
      <c r="B23" s="83">
        <v>214</v>
      </c>
      <c r="C23" s="81" t="s">
        <v>93</v>
      </c>
      <c r="D23" s="105" t="s">
        <v>127</v>
      </c>
      <c r="E23" s="81">
        <v>40</v>
      </c>
      <c r="F23" s="87" t="s">
        <v>264</v>
      </c>
      <c r="G23" s="87">
        <v>39</v>
      </c>
      <c r="H23" s="87">
        <v>36</v>
      </c>
      <c r="I23" s="87">
        <v>480</v>
      </c>
      <c r="J23" s="87">
        <v>161</v>
      </c>
      <c r="K23" s="48">
        <f t="shared" si="0"/>
        <v>33.5</v>
      </c>
      <c r="L23" s="86">
        <v>39</v>
      </c>
      <c r="M23" s="87">
        <v>36</v>
      </c>
      <c r="N23" s="87">
        <v>480</v>
      </c>
      <c r="O23" s="87">
        <v>161</v>
      </c>
      <c r="P23" s="48">
        <f t="shared" si="1"/>
        <v>33.5</v>
      </c>
      <c r="Q23" s="81">
        <v>6</v>
      </c>
      <c r="R23" s="87">
        <v>5</v>
      </c>
      <c r="S23" s="87">
        <v>35</v>
      </c>
      <c r="T23" s="87">
        <v>7</v>
      </c>
      <c r="U23" s="48">
        <f t="shared" si="2"/>
        <v>20</v>
      </c>
      <c r="V23" s="94">
        <v>273</v>
      </c>
      <c r="W23" s="95">
        <v>34</v>
      </c>
      <c r="X23" s="62">
        <f t="shared" si="3"/>
        <v>12.5</v>
      </c>
      <c r="Y23" s="95">
        <v>202</v>
      </c>
      <c r="Z23" s="95">
        <v>21</v>
      </c>
      <c r="AA23" s="57">
        <f t="shared" si="4"/>
        <v>10.4</v>
      </c>
    </row>
    <row r="24" spans="1:27" s="65" customFormat="1" ht="13.5" customHeight="1">
      <c r="A24" s="81">
        <v>28</v>
      </c>
      <c r="B24" s="83">
        <v>215</v>
      </c>
      <c r="C24" s="81" t="s">
        <v>93</v>
      </c>
      <c r="D24" s="105" t="s">
        <v>129</v>
      </c>
      <c r="E24" s="81">
        <v>30</v>
      </c>
      <c r="F24" s="87" t="s">
        <v>272</v>
      </c>
      <c r="G24" s="87">
        <v>32</v>
      </c>
      <c r="H24" s="87">
        <v>29</v>
      </c>
      <c r="I24" s="87">
        <v>463</v>
      </c>
      <c r="J24" s="87">
        <v>108</v>
      </c>
      <c r="K24" s="48">
        <f t="shared" si="0"/>
        <v>23.3</v>
      </c>
      <c r="L24" s="86">
        <v>32</v>
      </c>
      <c r="M24" s="87">
        <v>29</v>
      </c>
      <c r="N24" s="87">
        <v>463</v>
      </c>
      <c r="O24" s="87">
        <v>108</v>
      </c>
      <c r="P24" s="48">
        <f t="shared" si="1"/>
        <v>23.3</v>
      </c>
      <c r="Q24" s="81">
        <v>6</v>
      </c>
      <c r="R24" s="87">
        <v>2</v>
      </c>
      <c r="S24" s="87">
        <v>46</v>
      </c>
      <c r="T24" s="87">
        <v>2</v>
      </c>
      <c r="U24" s="48">
        <f t="shared" si="2"/>
        <v>4.3</v>
      </c>
      <c r="V24" s="94">
        <v>115</v>
      </c>
      <c r="W24" s="95">
        <v>25</v>
      </c>
      <c r="X24" s="62">
        <f t="shared" si="3"/>
        <v>21.7</v>
      </c>
      <c r="Y24" s="95">
        <v>83</v>
      </c>
      <c r="Z24" s="95">
        <v>8</v>
      </c>
      <c r="AA24" s="57">
        <f t="shared" si="4"/>
        <v>9.6</v>
      </c>
    </row>
    <row r="25" spans="1:27" s="65" customFormat="1" ht="13.5" customHeight="1">
      <c r="A25" s="81">
        <v>28</v>
      </c>
      <c r="B25" s="83">
        <v>216</v>
      </c>
      <c r="C25" s="81" t="s">
        <v>93</v>
      </c>
      <c r="D25" s="105" t="s">
        <v>130</v>
      </c>
      <c r="E25" s="81">
        <v>30</v>
      </c>
      <c r="F25" s="87" t="s">
        <v>167</v>
      </c>
      <c r="G25" s="87">
        <v>28</v>
      </c>
      <c r="H25" s="87">
        <v>14</v>
      </c>
      <c r="I25" s="87">
        <v>296</v>
      </c>
      <c r="J25" s="87">
        <v>38</v>
      </c>
      <c r="K25" s="48">
        <f t="shared" si="0"/>
        <v>12.8</v>
      </c>
      <c r="L25" s="86">
        <v>22</v>
      </c>
      <c r="M25" s="87">
        <v>12</v>
      </c>
      <c r="N25" s="87">
        <v>259</v>
      </c>
      <c r="O25" s="87">
        <v>36</v>
      </c>
      <c r="P25" s="48">
        <f t="shared" si="1"/>
        <v>13.9</v>
      </c>
      <c r="Q25" s="81">
        <v>6</v>
      </c>
      <c r="R25" s="87">
        <v>2</v>
      </c>
      <c r="S25" s="87">
        <v>37</v>
      </c>
      <c r="T25" s="87">
        <v>2</v>
      </c>
      <c r="U25" s="48">
        <f t="shared" si="2"/>
        <v>5.4</v>
      </c>
      <c r="V25" s="81">
        <v>269</v>
      </c>
      <c r="W25" s="87">
        <v>48</v>
      </c>
      <c r="X25" s="62">
        <f t="shared" si="3"/>
        <v>17.8</v>
      </c>
      <c r="Y25" s="87">
        <v>163</v>
      </c>
      <c r="Z25" s="87">
        <v>13</v>
      </c>
      <c r="AA25" s="57">
        <f t="shared" si="4"/>
        <v>8</v>
      </c>
    </row>
    <row r="26" spans="1:27" s="65" customFormat="1" ht="13.5" customHeight="1">
      <c r="A26" s="81">
        <v>28</v>
      </c>
      <c r="B26" s="83">
        <v>217</v>
      </c>
      <c r="C26" s="81" t="s">
        <v>93</v>
      </c>
      <c r="D26" s="105" t="s">
        <v>134</v>
      </c>
      <c r="E26" s="81">
        <v>40</v>
      </c>
      <c r="F26" s="87" t="s">
        <v>166</v>
      </c>
      <c r="G26" s="86">
        <v>44</v>
      </c>
      <c r="H26" s="87">
        <v>36</v>
      </c>
      <c r="I26" s="87">
        <v>589</v>
      </c>
      <c r="J26" s="87">
        <v>144</v>
      </c>
      <c r="K26" s="48">
        <f t="shared" si="0"/>
        <v>24.4</v>
      </c>
      <c r="L26" s="86">
        <v>39</v>
      </c>
      <c r="M26" s="87">
        <v>35</v>
      </c>
      <c r="N26" s="87">
        <v>521</v>
      </c>
      <c r="O26" s="87">
        <v>138</v>
      </c>
      <c r="P26" s="48">
        <f t="shared" si="1"/>
        <v>26.5</v>
      </c>
      <c r="Q26" s="81">
        <v>6</v>
      </c>
      <c r="R26" s="87">
        <v>5</v>
      </c>
      <c r="S26" s="87">
        <v>39</v>
      </c>
      <c r="T26" s="87">
        <v>5</v>
      </c>
      <c r="U26" s="48">
        <f t="shared" si="2"/>
        <v>12.8</v>
      </c>
      <c r="V26" s="81">
        <v>235</v>
      </c>
      <c r="W26" s="87">
        <v>11</v>
      </c>
      <c r="X26" s="62">
        <f t="shared" si="3"/>
        <v>4.7</v>
      </c>
      <c r="Y26" s="87">
        <v>134</v>
      </c>
      <c r="Z26" s="87">
        <v>3</v>
      </c>
      <c r="AA26" s="57">
        <f t="shared" si="4"/>
        <v>2.2</v>
      </c>
    </row>
    <row r="27" spans="1:27" s="65" customFormat="1" ht="13.5" customHeight="1">
      <c r="A27" s="81">
        <v>28</v>
      </c>
      <c r="B27" s="83">
        <v>218</v>
      </c>
      <c r="C27" s="81" t="s">
        <v>93</v>
      </c>
      <c r="D27" s="105" t="s">
        <v>135</v>
      </c>
      <c r="E27" s="81">
        <v>30</v>
      </c>
      <c r="F27" s="87" t="s">
        <v>168</v>
      </c>
      <c r="G27" s="87">
        <v>30</v>
      </c>
      <c r="H27" s="87">
        <v>27</v>
      </c>
      <c r="I27" s="87">
        <v>417</v>
      </c>
      <c r="J27" s="87">
        <v>119</v>
      </c>
      <c r="K27" s="48">
        <f t="shared" si="0"/>
        <v>28.5</v>
      </c>
      <c r="L27" s="86">
        <v>17</v>
      </c>
      <c r="M27" s="87">
        <v>15</v>
      </c>
      <c r="N27" s="87">
        <v>264</v>
      </c>
      <c r="O27" s="87">
        <v>76</v>
      </c>
      <c r="P27" s="48">
        <f t="shared" si="1"/>
        <v>28.8</v>
      </c>
      <c r="Q27" s="81">
        <v>6</v>
      </c>
      <c r="R27" s="87">
        <v>5</v>
      </c>
      <c r="S27" s="87">
        <v>39</v>
      </c>
      <c r="T27" s="87">
        <v>7</v>
      </c>
      <c r="U27" s="48">
        <f t="shared" si="2"/>
        <v>17.9</v>
      </c>
      <c r="V27" s="81">
        <v>125</v>
      </c>
      <c r="W27" s="87">
        <v>25</v>
      </c>
      <c r="X27" s="62">
        <f t="shared" si="3"/>
        <v>20</v>
      </c>
      <c r="Y27" s="87">
        <v>55</v>
      </c>
      <c r="Z27" s="87">
        <v>5</v>
      </c>
      <c r="AA27" s="57">
        <f t="shared" si="4"/>
        <v>9.1</v>
      </c>
    </row>
    <row r="28" spans="1:27" s="65" customFormat="1" ht="13.5" customHeight="1">
      <c r="A28" s="81">
        <v>28</v>
      </c>
      <c r="B28" s="83">
        <v>219</v>
      </c>
      <c r="C28" s="81" t="s">
        <v>93</v>
      </c>
      <c r="D28" s="105" t="s">
        <v>137</v>
      </c>
      <c r="E28" s="81">
        <v>30</v>
      </c>
      <c r="F28" s="87" t="s">
        <v>264</v>
      </c>
      <c r="G28" s="87">
        <v>94</v>
      </c>
      <c r="H28" s="87">
        <v>79</v>
      </c>
      <c r="I28" s="87">
        <v>982</v>
      </c>
      <c r="J28" s="87">
        <v>253</v>
      </c>
      <c r="K28" s="48">
        <f t="shared" si="0"/>
        <v>25.8</v>
      </c>
      <c r="L28" s="86">
        <v>19</v>
      </c>
      <c r="M28" s="87">
        <v>14</v>
      </c>
      <c r="N28" s="87">
        <v>239</v>
      </c>
      <c r="O28" s="87">
        <v>52</v>
      </c>
      <c r="P28" s="48">
        <f t="shared" si="1"/>
        <v>21.8</v>
      </c>
      <c r="Q28" s="81">
        <v>6</v>
      </c>
      <c r="R28" s="87">
        <v>3</v>
      </c>
      <c r="S28" s="87">
        <v>38</v>
      </c>
      <c r="T28" s="87">
        <v>5</v>
      </c>
      <c r="U28" s="48">
        <f t="shared" si="2"/>
        <v>13.2</v>
      </c>
      <c r="V28" s="81">
        <v>216</v>
      </c>
      <c r="W28" s="87">
        <v>32</v>
      </c>
      <c r="X28" s="62">
        <f t="shared" si="3"/>
        <v>14.8</v>
      </c>
      <c r="Y28" s="87">
        <v>137</v>
      </c>
      <c r="Z28" s="87">
        <v>6</v>
      </c>
      <c r="AA28" s="57">
        <f t="shared" si="4"/>
        <v>4.4</v>
      </c>
    </row>
    <row r="29" spans="1:27" s="65" customFormat="1" ht="13.5" customHeight="1">
      <c r="A29" s="81">
        <v>28</v>
      </c>
      <c r="B29" s="83">
        <v>220</v>
      </c>
      <c r="C29" s="81" t="s">
        <v>93</v>
      </c>
      <c r="D29" s="105" t="s">
        <v>139</v>
      </c>
      <c r="E29" s="81">
        <v>30</v>
      </c>
      <c r="F29" s="87" t="s">
        <v>164</v>
      </c>
      <c r="G29" s="87">
        <v>42</v>
      </c>
      <c r="H29" s="87">
        <v>29</v>
      </c>
      <c r="I29" s="87">
        <v>489</v>
      </c>
      <c r="J29" s="87">
        <v>100</v>
      </c>
      <c r="K29" s="48">
        <f t="shared" si="0"/>
        <v>20.4</v>
      </c>
      <c r="L29" s="86">
        <v>18</v>
      </c>
      <c r="M29" s="87">
        <v>12</v>
      </c>
      <c r="N29" s="87">
        <v>266</v>
      </c>
      <c r="O29" s="87">
        <v>36</v>
      </c>
      <c r="P29" s="48">
        <f t="shared" si="1"/>
        <v>13.5</v>
      </c>
      <c r="Q29" s="81">
        <v>6</v>
      </c>
      <c r="R29" s="87">
        <v>3</v>
      </c>
      <c r="S29" s="87">
        <v>36</v>
      </c>
      <c r="T29" s="87">
        <v>5</v>
      </c>
      <c r="U29" s="48">
        <f t="shared" si="2"/>
        <v>13.9</v>
      </c>
      <c r="V29" s="81">
        <v>111</v>
      </c>
      <c r="W29" s="87">
        <v>14</v>
      </c>
      <c r="X29" s="62">
        <f t="shared" si="3"/>
        <v>12.6</v>
      </c>
      <c r="Y29" s="87">
        <v>66</v>
      </c>
      <c r="Z29" s="87">
        <v>4</v>
      </c>
      <c r="AA29" s="57">
        <f t="shared" si="4"/>
        <v>6.1</v>
      </c>
    </row>
    <row r="30" spans="1:27" s="65" customFormat="1" ht="13.5" customHeight="1">
      <c r="A30" s="81">
        <v>28</v>
      </c>
      <c r="B30" s="83">
        <v>221</v>
      </c>
      <c r="C30" s="81" t="s">
        <v>93</v>
      </c>
      <c r="D30" s="105" t="s">
        <v>144</v>
      </c>
      <c r="E30" s="81">
        <v>30</v>
      </c>
      <c r="F30" s="87" t="s">
        <v>168</v>
      </c>
      <c r="G30" s="87">
        <v>62</v>
      </c>
      <c r="H30" s="87">
        <v>49</v>
      </c>
      <c r="I30" s="87">
        <v>887</v>
      </c>
      <c r="J30" s="87">
        <v>201</v>
      </c>
      <c r="K30" s="48">
        <f t="shared" si="0"/>
        <v>22.7</v>
      </c>
      <c r="L30" s="86">
        <v>30</v>
      </c>
      <c r="M30" s="87">
        <v>24</v>
      </c>
      <c r="N30" s="87">
        <v>410</v>
      </c>
      <c r="O30" s="87">
        <v>68</v>
      </c>
      <c r="P30" s="48">
        <f t="shared" si="1"/>
        <v>16.6</v>
      </c>
      <c r="Q30" s="81">
        <v>6</v>
      </c>
      <c r="R30" s="87">
        <v>4</v>
      </c>
      <c r="S30" s="87">
        <v>48</v>
      </c>
      <c r="T30" s="87">
        <v>5</v>
      </c>
      <c r="U30" s="48">
        <f t="shared" si="2"/>
        <v>10.4</v>
      </c>
      <c r="V30" s="81">
        <v>135</v>
      </c>
      <c r="W30" s="87">
        <v>15</v>
      </c>
      <c r="X30" s="62">
        <f t="shared" si="3"/>
        <v>11.1</v>
      </c>
      <c r="Y30" s="87">
        <v>110</v>
      </c>
      <c r="Z30" s="87">
        <v>9</v>
      </c>
      <c r="AA30" s="57">
        <f t="shared" si="4"/>
        <v>8.2</v>
      </c>
    </row>
    <row r="31" spans="1:27" s="65" customFormat="1" ht="13.5" customHeight="1">
      <c r="A31" s="81">
        <v>28</v>
      </c>
      <c r="B31" s="83">
        <v>222</v>
      </c>
      <c r="C31" s="81" t="s">
        <v>93</v>
      </c>
      <c r="D31" s="105" t="s">
        <v>146</v>
      </c>
      <c r="E31" s="81">
        <v>30</v>
      </c>
      <c r="F31" s="87" t="s">
        <v>272</v>
      </c>
      <c r="G31" s="87">
        <v>19</v>
      </c>
      <c r="H31" s="87">
        <v>17</v>
      </c>
      <c r="I31" s="87">
        <v>346</v>
      </c>
      <c r="J31" s="87">
        <v>71</v>
      </c>
      <c r="K31" s="48">
        <f t="shared" si="0"/>
        <v>20.5</v>
      </c>
      <c r="L31" s="86">
        <v>19</v>
      </c>
      <c r="M31" s="87">
        <v>17</v>
      </c>
      <c r="N31" s="87">
        <v>346</v>
      </c>
      <c r="O31" s="87">
        <v>71</v>
      </c>
      <c r="P31" s="48">
        <f t="shared" si="1"/>
        <v>20.5</v>
      </c>
      <c r="Q31" s="81">
        <v>5</v>
      </c>
      <c r="R31" s="87">
        <v>3</v>
      </c>
      <c r="S31" s="87">
        <v>50</v>
      </c>
      <c r="T31" s="87">
        <v>4</v>
      </c>
      <c r="U31" s="48">
        <f t="shared" si="2"/>
        <v>8</v>
      </c>
      <c r="V31" s="81">
        <v>73</v>
      </c>
      <c r="W31" s="87">
        <v>9</v>
      </c>
      <c r="X31" s="62">
        <f t="shared" si="3"/>
        <v>12.3</v>
      </c>
      <c r="Y31" s="87">
        <v>73</v>
      </c>
      <c r="Z31" s="87">
        <v>9</v>
      </c>
      <c r="AA31" s="57">
        <f t="shared" si="4"/>
        <v>12.3</v>
      </c>
    </row>
    <row r="32" spans="1:27" s="65" customFormat="1" ht="13.5" customHeight="1">
      <c r="A32" s="81">
        <v>28</v>
      </c>
      <c r="B32" s="83">
        <v>223</v>
      </c>
      <c r="C32" s="81" t="s">
        <v>93</v>
      </c>
      <c r="D32" s="105" t="s">
        <v>160</v>
      </c>
      <c r="E32" s="81"/>
      <c r="F32" s="87"/>
      <c r="G32" s="87"/>
      <c r="H32" s="87"/>
      <c r="I32" s="87"/>
      <c r="J32" s="87"/>
      <c r="K32" s="48"/>
      <c r="L32" s="86">
        <v>25</v>
      </c>
      <c r="M32" s="87">
        <v>20</v>
      </c>
      <c r="N32" s="87">
        <v>467</v>
      </c>
      <c r="O32" s="87">
        <v>110</v>
      </c>
      <c r="P32" s="48">
        <f t="shared" si="1"/>
        <v>23.6</v>
      </c>
      <c r="Q32" s="81">
        <v>5</v>
      </c>
      <c r="R32" s="87">
        <v>2</v>
      </c>
      <c r="S32" s="87">
        <v>62</v>
      </c>
      <c r="T32" s="87">
        <v>2</v>
      </c>
      <c r="U32" s="48">
        <f t="shared" si="2"/>
        <v>3.2</v>
      </c>
      <c r="V32" s="94">
        <v>88</v>
      </c>
      <c r="W32" s="95">
        <v>4</v>
      </c>
      <c r="X32" s="62">
        <f t="shared" si="3"/>
        <v>4.5</v>
      </c>
      <c r="Y32" s="95">
        <v>81</v>
      </c>
      <c r="Z32" s="95">
        <v>3</v>
      </c>
      <c r="AA32" s="57">
        <f t="shared" si="4"/>
        <v>3.7</v>
      </c>
    </row>
    <row r="33" spans="1:27" s="65" customFormat="1" ht="13.5" customHeight="1">
      <c r="A33" s="81">
        <v>28</v>
      </c>
      <c r="B33" s="83">
        <v>224</v>
      </c>
      <c r="C33" s="81" t="s">
        <v>93</v>
      </c>
      <c r="D33" s="105" t="s">
        <v>161</v>
      </c>
      <c r="E33" s="81"/>
      <c r="F33" s="87"/>
      <c r="G33" s="87"/>
      <c r="H33" s="87"/>
      <c r="I33" s="87"/>
      <c r="J33" s="87"/>
      <c r="K33" s="48"/>
      <c r="L33" s="86">
        <v>26</v>
      </c>
      <c r="M33" s="87">
        <v>19</v>
      </c>
      <c r="N33" s="87">
        <v>432</v>
      </c>
      <c r="O33" s="87">
        <v>69</v>
      </c>
      <c r="P33" s="48">
        <f t="shared" si="1"/>
        <v>16</v>
      </c>
      <c r="Q33" s="81">
        <v>5</v>
      </c>
      <c r="R33" s="87">
        <v>2</v>
      </c>
      <c r="S33" s="87">
        <v>50</v>
      </c>
      <c r="T33" s="87">
        <v>2</v>
      </c>
      <c r="U33" s="48">
        <f t="shared" si="2"/>
        <v>4</v>
      </c>
      <c r="V33" s="94">
        <v>71</v>
      </c>
      <c r="W33" s="95">
        <v>2</v>
      </c>
      <c r="X33" s="62">
        <f t="shared" si="3"/>
        <v>2.8</v>
      </c>
      <c r="Y33" s="95">
        <v>66</v>
      </c>
      <c r="Z33" s="95">
        <v>2</v>
      </c>
      <c r="AA33" s="57">
        <f t="shared" si="4"/>
        <v>3</v>
      </c>
    </row>
    <row r="34" spans="1:27" s="65" customFormat="1" ht="13.5" customHeight="1">
      <c r="A34" s="81">
        <v>28</v>
      </c>
      <c r="B34" s="83">
        <v>225</v>
      </c>
      <c r="C34" s="81" t="s">
        <v>93</v>
      </c>
      <c r="D34" s="105" t="s">
        <v>159</v>
      </c>
      <c r="E34" s="81"/>
      <c r="F34" s="87"/>
      <c r="G34" s="87"/>
      <c r="H34" s="87"/>
      <c r="I34" s="87"/>
      <c r="J34" s="87"/>
      <c r="K34" s="48"/>
      <c r="L34" s="86">
        <v>18</v>
      </c>
      <c r="M34" s="87">
        <v>14</v>
      </c>
      <c r="N34" s="87">
        <v>361</v>
      </c>
      <c r="O34" s="87">
        <v>49</v>
      </c>
      <c r="P34" s="48">
        <f t="shared" si="1"/>
        <v>13.6</v>
      </c>
      <c r="Q34" s="81">
        <v>5</v>
      </c>
      <c r="R34" s="87">
        <v>2</v>
      </c>
      <c r="S34" s="87">
        <v>50</v>
      </c>
      <c r="T34" s="87">
        <v>3</v>
      </c>
      <c r="U34" s="48">
        <f t="shared" si="2"/>
        <v>6</v>
      </c>
      <c r="V34" s="81">
        <v>69</v>
      </c>
      <c r="W34" s="87">
        <v>2</v>
      </c>
      <c r="X34" s="62">
        <f t="shared" si="3"/>
        <v>2.9</v>
      </c>
      <c r="Y34" s="87">
        <v>56</v>
      </c>
      <c r="Z34" s="87">
        <v>2</v>
      </c>
      <c r="AA34" s="57">
        <f t="shared" si="4"/>
        <v>3.6</v>
      </c>
    </row>
    <row r="35" spans="1:27" s="65" customFormat="1" ht="13.5" customHeight="1">
      <c r="A35" s="81">
        <v>28</v>
      </c>
      <c r="B35" s="83">
        <v>226</v>
      </c>
      <c r="C35" s="81" t="s">
        <v>93</v>
      </c>
      <c r="D35" s="105" t="s">
        <v>162</v>
      </c>
      <c r="E35" s="81"/>
      <c r="F35" s="87"/>
      <c r="G35" s="87"/>
      <c r="H35" s="87"/>
      <c r="I35" s="87"/>
      <c r="J35" s="87"/>
      <c r="K35" s="48"/>
      <c r="L35" s="86">
        <v>12</v>
      </c>
      <c r="M35" s="87">
        <v>10</v>
      </c>
      <c r="N35" s="87">
        <v>271</v>
      </c>
      <c r="O35" s="87">
        <v>44</v>
      </c>
      <c r="P35" s="48">
        <f t="shared" si="1"/>
        <v>16.2</v>
      </c>
      <c r="Q35" s="81">
        <v>5</v>
      </c>
      <c r="R35" s="87">
        <v>0</v>
      </c>
      <c r="S35" s="87">
        <v>52</v>
      </c>
      <c r="T35" s="87">
        <v>0</v>
      </c>
      <c r="U35" s="48">
        <f t="shared" si="2"/>
        <v>0</v>
      </c>
      <c r="V35" s="81">
        <v>119</v>
      </c>
      <c r="W35" s="87">
        <v>4</v>
      </c>
      <c r="X35" s="62">
        <f t="shared" si="3"/>
        <v>3.4</v>
      </c>
      <c r="Y35" s="87">
        <v>115</v>
      </c>
      <c r="Z35" s="87">
        <v>3</v>
      </c>
      <c r="AA35" s="57">
        <f t="shared" si="4"/>
        <v>2.6</v>
      </c>
    </row>
    <row r="36" spans="1:27" s="65" customFormat="1" ht="13.5" customHeight="1">
      <c r="A36" s="81">
        <v>28</v>
      </c>
      <c r="B36" s="83">
        <v>227</v>
      </c>
      <c r="C36" s="81" t="s">
        <v>93</v>
      </c>
      <c r="D36" s="105" t="s">
        <v>158</v>
      </c>
      <c r="E36" s="81"/>
      <c r="F36" s="87"/>
      <c r="G36" s="87"/>
      <c r="H36" s="87"/>
      <c r="I36" s="87"/>
      <c r="J36" s="87"/>
      <c r="K36" s="48"/>
      <c r="L36" s="86">
        <v>9</v>
      </c>
      <c r="M36" s="87">
        <v>6</v>
      </c>
      <c r="N36" s="87">
        <v>161</v>
      </c>
      <c r="O36" s="87">
        <v>28</v>
      </c>
      <c r="P36" s="48">
        <f t="shared" si="1"/>
        <v>17.4</v>
      </c>
      <c r="Q36" s="81">
        <v>5</v>
      </c>
      <c r="R36" s="87">
        <v>0</v>
      </c>
      <c r="S36" s="87">
        <v>70</v>
      </c>
      <c r="T36" s="87">
        <v>0</v>
      </c>
      <c r="U36" s="48">
        <f t="shared" si="2"/>
        <v>0</v>
      </c>
      <c r="V36" s="81">
        <v>136</v>
      </c>
      <c r="W36" s="87">
        <v>12</v>
      </c>
      <c r="X36" s="62">
        <f t="shared" si="3"/>
        <v>8.8</v>
      </c>
      <c r="Y36" s="87">
        <v>124</v>
      </c>
      <c r="Z36" s="87">
        <v>12</v>
      </c>
      <c r="AA36" s="57">
        <f t="shared" si="4"/>
        <v>9.7</v>
      </c>
    </row>
    <row r="37" spans="1:27" s="65" customFormat="1" ht="13.5" customHeight="1">
      <c r="A37" s="81">
        <v>28</v>
      </c>
      <c r="B37" s="83">
        <v>228</v>
      </c>
      <c r="C37" s="81" t="s">
        <v>170</v>
      </c>
      <c r="D37" s="105" t="s">
        <v>273</v>
      </c>
      <c r="E37" s="81"/>
      <c r="F37" s="87"/>
      <c r="G37" s="87"/>
      <c r="H37" s="87"/>
      <c r="I37" s="87"/>
      <c r="J37" s="87"/>
      <c r="K37" s="48"/>
      <c r="L37" s="86">
        <v>13</v>
      </c>
      <c r="M37" s="87">
        <v>11</v>
      </c>
      <c r="N37" s="87">
        <v>132</v>
      </c>
      <c r="O37" s="87">
        <v>20</v>
      </c>
      <c r="P37" s="48">
        <f t="shared" si="1"/>
        <v>15.2</v>
      </c>
      <c r="Q37" s="81">
        <v>6</v>
      </c>
      <c r="R37" s="87">
        <v>2</v>
      </c>
      <c r="S37" s="87">
        <v>47</v>
      </c>
      <c r="T37" s="87">
        <v>3</v>
      </c>
      <c r="U37" s="48">
        <f t="shared" si="2"/>
        <v>6.4</v>
      </c>
      <c r="V37" s="81">
        <v>116</v>
      </c>
      <c r="W37" s="87">
        <v>24</v>
      </c>
      <c r="X37" s="62">
        <f t="shared" si="3"/>
        <v>20.7</v>
      </c>
      <c r="Y37" s="87">
        <v>87</v>
      </c>
      <c r="Z37" s="87">
        <v>12</v>
      </c>
      <c r="AA37" s="57">
        <f t="shared" si="4"/>
        <v>13.8</v>
      </c>
    </row>
    <row r="38" spans="1:27" s="65" customFormat="1" ht="13.5" customHeight="1">
      <c r="A38" s="81">
        <v>28</v>
      </c>
      <c r="B38" s="91">
        <v>229</v>
      </c>
      <c r="C38" s="88" t="s">
        <v>93</v>
      </c>
      <c r="D38" s="164" t="s">
        <v>274</v>
      </c>
      <c r="E38" s="88"/>
      <c r="F38" s="92"/>
      <c r="G38" s="92"/>
      <c r="H38" s="92"/>
      <c r="I38" s="92"/>
      <c r="J38" s="92"/>
      <c r="K38" s="80">
        <f aca="true" t="shared" si="5" ref="K38:K43">IF(E38="","",ROUND(J38/I38*100,1))</f>
      </c>
      <c r="L38" s="93">
        <v>21</v>
      </c>
      <c r="M38" s="93">
        <v>12</v>
      </c>
      <c r="N38" s="93">
        <v>373</v>
      </c>
      <c r="O38" s="93">
        <v>63</v>
      </c>
      <c r="P38" s="80">
        <f t="shared" si="1"/>
        <v>16.9</v>
      </c>
      <c r="Q38" s="88">
        <v>5</v>
      </c>
      <c r="R38" s="92">
        <v>1</v>
      </c>
      <c r="S38" s="92">
        <v>48</v>
      </c>
      <c r="T38" s="92">
        <v>1</v>
      </c>
      <c r="U38" s="48">
        <f t="shared" si="2"/>
        <v>2.1</v>
      </c>
      <c r="V38" s="93">
        <v>187</v>
      </c>
      <c r="W38" s="92">
        <v>3</v>
      </c>
      <c r="X38" s="165">
        <f t="shared" si="3"/>
        <v>1.6</v>
      </c>
      <c r="Y38" s="93">
        <v>106</v>
      </c>
      <c r="Z38" s="92">
        <v>3</v>
      </c>
      <c r="AA38" s="103">
        <f t="shared" si="4"/>
        <v>2.8</v>
      </c>
    </row>
    <row r="39" spans="1:27" s="65" customFormat="1" ht="13.5" customHeight="1">
      <c r="A39" s="81">
        <v>28</v>
      </c>
      <c r="B39" s="83">
        <v>301</v>
      </c>
      <c r="C39" s="81" t="s">
        <v>93</v>
      </c>
      <c r="D39" s="105" t="s">
        <v>147</v>
      </c>
      <c r="E39" s="81">
        <v>30</v>
      </c>
      <c r="F39" s="87" t="s">
        <v>165</v>
      </c>
      <c r="G39" s="87">
        <v>31</v>
      </c>
      <c r="H39" s="87">
        <v>26</v>
      </c>
      <c r="I39" s="87">
        <v>269</v>
      </c>
      <c r="J39" s="87">
        <v>75</v>
      </c>
      <c r="K39" s="48">
        <f t="shared" si="5"/>
        <v>27.9</v>
      </c>
      <c r="L39" s="86">
        <v>25</v>
      </c>
      <c r="M39" s="87">
        <v>23</v>
      </c>
      <c r="N39" s="87">
        <v>233</v>
      </c>
      <c r="O39" s="87">
        <v>70</v>
      </c>
      <c r="P39" s="48">
        <f t="shared" si="1"/>
        <v>30</v>
      </c>
      <c r="Q39" s="81">
        <v>6</v>
      </c>
      <c r="R39" s="87">
        <v>3</v>
      </c>
      <c r="S39" s="87">
        <v>36</v>
      </c>
      <c r="T39" s="87">
        <v>5</v>
      </c>
      <c r="U39" s="48">
        <f t="shared" si="2"/>
        <v>13.9</v>
      </c>
      <c r="V39" s="81">
        <v>49</v>
      </c>
      <c r="W39" s="87">
        <v>6</v>
      </c>
      <c r="X39" s="62">
        <f t="shared" si="3"/>
        <v>12.2</v>
      </c>
      <c r="Y39" s="87">
        <v>46</v>
      </c>
      <c r="Z39" s="87">
        <v>3</v>
      </c>
      <c r="AA39" s="57">
        <f t="shared" si="4"/>
        <v>6.5</v>
      </c>
    </row>
    <row r="40" spans="1:27" s="65" customFormat="1" ht="13.5" customHeight="1">
      <c r="A40" s="81">
        <v>28</v>
      </c>
      <c r="B40" s="83">
        <v>365</v>
      </c>
      <c r="C40" s="81" t="s">
        <v>170</v>
      </c>
      <c r="D40" s="105" t="s">
        <v>275</v>
      </c>
      <c r="E40" s="81">
        <v>40</v>
      </c>
      <c r="F40" s="87" t="s">
        <v>276</v>
      </c>
      <c r="G40" s="87">
        <v>50</v>
      </c>
      <c r="H40" s="87">
        <v>27</v>
      </c>
      <c r="I40" s="87">
        <v>1079</v>
      </c>
      <c r="J40" s="87">
        <v>342</v>
      </c>
      <c r="K40" s="48">
        <f t="shared" si="5"/>
        <v>31.7</v>
      </c>
      <c r="L40" s="86">
        <v>11</v>
      </c>
      <c r="M40" s="87">
        <v>8</v>
      </c>
      <c r="N40" s="87">
        <v>92</v>
      </c>
      <c r="O40" s="87">
        <v>24</v>
      </c>
      <c r="P40" s="48">
        <f t="shared" si="1"/>
        <v>26.1</v>
      </c>
      <c r="Q40" s="81">
        <v>5</v>
      </c>
      <c r="R40" s="87">
        <v>2</v>
      </c>
      <c r="S40" s="87">
        <v>53</v>
      </c>
      <c r="T40" s="87">
        <v>3</v>
      </c>
      <c r="U40" s="48">
        <f t="shared" si="2"/>
        <v>5.7</v>
      </c>
      <c r="V40" s="81">
        <v>22</v>
      </c>
      <c r="W40" s="87">
        <v>1</v>
      </c>
      <c r="X40" s="62">
        <f t="shared" si="3"/>
        <v>4.5</v>
      </c>
      <c r="Y40" s="87">
        <v>16</v>
      </c>
      <c r="Z40" s="87">
        <v>1</v>
      </c>
      <c r="AA40" s="57">
        <f t="shared" si="4"/>
        <v>6.3</v>
      </c>
    </row>
    <row r="41" spans="1:27" s="65" customFormat="1" ht="13.5" customHeight="1">
      <c r="A41" s="81">
        <v>28</v>
      </c>
      <c r="B41" s="83">
        <v>381</v>
      </c>
      <c r="C41" s="81" t="s">
        <v>93</v>
      </c>
      <c r="D41" s="105" t="s">
        <v>149</v>
      </c>
      <c r="E41" s="81"/>
      <c r="F41" s="87"/>
      <c r="G41" s="87"/>
      <c r="H41" s="87"/>
      <c r="I41" s="87"/>
      <c r="J41" s="87"/>
      <c r="K41" s="48">
        <f t="shared" si="5"/>
      </c>
      <c r="L41" s="86">
        <v>14</v>
      </c>
      <c r="M41" s="87">
        <v>13</v>
      </c>
      <c r="N41" s="87">
        <v>146</v>
      </c>
      <c r="O41" s="87">
        <v>39</v>
      </c>
      <c r="P41" s="48">
        <f t="shared" si="1"/>
        <v>26.7</v>
      </c>
      <c r="Q41" s="81">
        <v>6</v>
      </c>
      <c r="R41" s="87">
        <v>3</v>
      </c>
      <c r="S41" s="87">
        <v>41</v>
      </c>
      <c r="T41" s="87">
        <v>3</v>
      </c>
      <c r="U41" s="48">
        <f t="shared" si="2"/>
        <v>7.3</v>
      </c>
      <c r="V41" s="81">
        <v>45</v>
      </c>
      <c r="W41" s="87">
        <v>2</v>
      </c>
      <c r="X41" s="62">
        <f t="shared" si="3"/>
        <v>4.4</v>
      </c>
      <c r="Y41" s="87">
        <v>45</v>
      </c>
      <c r="Z41" s="87">
        <v>2</v>
      </c>
      <c r="AA41" s="57">
        <f t="shared" si="4"/>
        <v>4.4</v>
      </c>
    </row>
    <row r="42" spans="1:27" s="65" customFormat="1" ht="13.5" customHeight="1">
      <c r="A42" s="81">
        <v>28</v>
      </c>
      <c r="B42" s="83">
        <v>382</v>
      </c>
      <c r="C42" s="81" t="s">
        <v>93</v>
      </c>
      <c r="D42" s="105" t="s">
        <v>151</v>
      </c>
      <c r="E42" s="81">
        <v>40</v>
      </c>
      <c r="F42" s="87" t="s">
        <v>277</v>
      </c>
      <c r="G42" s="87">
        <v>39</v>
      </c>
      <c r="H42" s="87">
        <v>33</v>
      </c>
      <c r="I42" s="87">
        <v>476</v>
      </c>
      <c r="J42" s="87">
        <v>130</v>
      </c>
      <c r="K42" s="48">
        <f t="shared" si="5"/>
        <v>27.3</v>
      </c>
      <c r="L42" s="86">
        <v>15</v>
      </c>
      <c r="M42" s="87">
        <v>12</v>
      </c>
      <c r="N42" s="87">
        <v>140</v>
      </c>
      <c r="O42" s="87">
        <v>34</v>
      </c>
      <c r="P42" s="48">
        <f t="shared" si="1"/>
        <v>24.3</v>
      </c>
      <c r="Q42" s="81">
        <v>6</v>
      </c>
      <c r="R42" s="87">
        <v>4</v>
      </c>
      <c r="S42" s="87">
        <v>27</v>
      </c>
      <c r="T42" s="87">
        <v>5</v>
      </c>
      <c r="U42" s="48">
        <f t="shared" si="2"/>
        <v>18.5</v>
      </c>
      <c r="V42" s="81">
        <v>52</v>
      </c>
      <c r="W42" s="87">
        <v>6</v>
      </c>
      <c r="X42" s="62">
        <f t="shared" si="3"/>
        <v>11.5</v>
      </c>
      <c r="Y42" s="87">
        <v>49</v>
      </c>
      <c r="Z42" s="87">
        <v>3</v>
      </c>
      <c r="AA42" s="57">
        <f t="shared" si="4"/>
        <v>6.1</v>
      </c>
    </row>
    <row r="43" spans="1:27" s="65" customFormat="1" ht="13.5" customHeight="1">
      <c r="A43" s="81">
        <v>28</v>
      </c>
      <c r="B43" s="83">
        <v>442</v>
      </c>
      <c r="C43" s="81" t="s">
        <v>93</v>
      </c>
      <c r="D43" s="105" t="s">
        <v>154</v>
      </c>
      <c r="E43" s="81"/>
      <c r="F43" s="87"/>
      <c r="G43" s="87"/>
      <c r="H43" s="87"/>
      <c r="I43" s="87"/>
      <c r="J43" s="87"/>
      <c r="K43" s="48">
        <f t="shared" si="5"/>
      </c>
      <c r="L43" s="86">
        <v>16</v>
      </c>
      <c r="M43" s="87">
        <v>10</v>
      </c>
      <c r="N43" s="87">
        <v>200</v>
      </c>
      <c r="O43" s="87">
        <v>26</v>
      </c>
      <c r="P43" s="48">
        <f t="shared" si="1"/>
        <v>13</v>
      </c>
      <c r="Q43" s="81">
        <v>5</v>
      </c>
      <c r="R43" s="87">
        <v>1</v>
      </c>
      <c r="S43" s="87">
        <v>36</v>
      </c>
      <c r="T43" s="87">
        <v>1</v>
      </c>
      <c r="U43" s="48">
        <f t="shared" si="2"/>
        <v>2.8</v>
      </c>
      <c r="V43" s="81">
        <v>20</v>
      </c>
      <c r="W43" s="87">
        <v>0</v>
      </c>
      <c r="X43" s="62">
        <f t="shared" si="3"/>
        <v>0</v>
      </c>
      <c r="Y43" s="87">
        <v>20</v>
      </c>
      <c r="Z43" s="87">
        <v>0</v>
      </c>
      <c r="AA43" s="57">
        <f t="shared" si="4"/>
        <v>0</v>
      </c>
    </row>
    <row r="44" spans="1:27" s="65" customFormat="1" ht="13.5" customHeight="1">
      <c r="A44" s="81">
        <v>28</v>
      </c>
      <c r="B44" s="83">
        <v>443</v>
      </c>
      <c r="C44" s="81" t="s">
        <v>170</v>
      </c>
      <c r="D44" s="105" t="s">
        <v>278</v>
      </c>
      <c r="E44" s="81"/>
      <c r="F44" s="87"/>
      <c r="G44" s="87"/>
      <c r="H44" s="87"/>
      <c r="I44" s="87"/>
      <c r="J44" s="87"/>
      <c r="K44" s="48"/>
      <c r="L44" s="86">
        <v>18</v>
      </c>
      <c r="M44" s="87">
        <v>11</v>
      </c>
      <c r="N44" s="87">
        <v>199</v>
      </c>
      <c r="O44" s="87">
        <v>22</v>
      </c>
      <c r="P44" s="48">
        <f t="shared" si="1"/>
        <v>11.1</v>
      </c>
      <c r="Q44" s="81">
        <v>5</v>
      </c>
      <c r="R44" s="87">
        <v>2</v>
      </c>
      <c r="S44" s="87">
        <v>36</v>
      </c>
      <c r="T44" s="87">
        <v>2</v>
      </c>
      <c r="U44" s="48">
        <f t="shared" si="2"/>
        <v>5.6</v>
      </c>
      <c r="V44" s="81">
        <v>29</v>
      </c>
      <c r="W44" s="87">
        <v>0</v>
      </c>
      <c r="X44" s="62">
        <f t="shared" si="3"/>
        <v>0</v>
      </c>
      <c r="Y44" s="87">
        <v>26</v>
      </c>
      <c r="Z44" s="87">
        <v>0</v>
      </c>
      <c r="AA44" s="57">
        <f t="shared" si="4"/>
        <v>0</v>
      </c>
    </row>
    <row r="45" spans="1:27" s="65" customFormat="1" ht="13.5" customHeight="1">
      <c r="A45" s="81">
        <v>28</v>
      </c>
      <c r="B45" s="83">
        <v>446</v>
      </c>
      <c r="C45" s="81" t="s">
        <v>93</v>
      </c>
      <c r="D45" s="105" t="s">
        <v>279</v>
      </c>
      <c r="E45" s="81"/>
      <c r="F45" s="87"/>
      <c r="G45" s="87"/>
      <c r="H45" s="87"/>
      <c r="I45" s="87"/>
      <c r="J45" s="87"/>
      <c r="K45" s="48">
        <f>IF(E45="","",ROUND(J45/I45*100,1))</f>
      </c>
      <c r="L45" s="86">
        <v>15</v>
      </c>
      <c r="M45" s="87">
        <v>11</v>
      </c>
      <c r="N45" s="87">
        <v>170</v>
      </c>
      <c r="O45" s="87">
        <v>34</v>
      </c>
      <c r="P45" s="48">
        <f t="shared" si="1"/>
        <v>20</v>
      </c>
      <c r="Q45" s="81">
        <v>5</v>
      </c>
      <c r="R45" s="87">
        <v>1</v>
      </c>
      <c r="S45" s="87">
        <v>30</v>
      </c>
      <c r="T45" s="87">
        <v>2</v>
      </c>
      <c r="U45" s="48">
        <f t="shared" si="2"/>
        <v>6.7</v>
      </c>
      <c r="V45" s="81">
        <v>48</v>
      </c>
      <c r="W45" s="87">
        <v>3</v>
      </c>
      <c r="X45" s="62">
        <f t="shared" si="3"/>
        <v>6.3</v>
      </c>
      <c r="Y45" s="87">
        <v>48</v>
      </c>
      <c r="Z45" s="87">
        <v>3</v>
      </c>
      <c r="AA45" s="57">
        <f t="shared" si="4"/>
        <v>6.3</v>
      </c>
    </row>
    <row r="46" spans="1:27" s="65" customFormat="1" ht="13.5" customHeight="1">
      <c r="A46" s="81">
        <v>28</v>
      </c>
      <c r="B46" s="83">
        <v>464</v>
      </c>
      <c r="C46" s="81" t="s">
        <v>170</v>
      </c>
      <c r="D46" s="105" t="s">
        <v>280</v>
      </c>
      <c r="E46" s="81"/>
      <c r="F46" s="87"/>
      <c r="G46" s="87"/>
      <c r="H46" s="87"/>
      <c r="I46" s="87"/>
      <c r="J46" s="87"/>
      <c r="K46" s="48"/>
      <c r="L46" s="86">
        <v>13</v>
      </c>
      <c r="M46" s="87">
        <v>8</v>
      </c>
      <c r="N46" s="87">
        <v>139</v>
      </c>
      <c r="O46" s="87">
        <v>22</v>
      </c>
      <c r="P46" s="48">
        <f t="shared" si="1"/>
        <v>15.8</v>
      </c>
      <c r="Q46" s="81">
        <v>5</v>
      </c>
      <c r="R46" s="87">
        <v>0</v>
      </c>
      <c r="S46" s="87">
        <v>34</v>
      </c>
      <c r="T46" s="87">
        <v>0</v>
      </c>
      <c r="U46" s="48">
        <f t="shared" si="2"/>
        <v>0</v>
      </c>
      <c r="V46" s="81">
        <v>21</v>
      </c>
      <c r="W46" s="87">
        <v>0</v>
      </c>
      <c r="X46" s="62">
        <f t="shared" si="3"/>
        <v>0</v>
      </c>
      <c r="Y46" s="87">
        <v>19</v>
      </c>
      <c r="Z46" s="87">
        <v>0</v>
      </c>
      <c r="AA46" s="57">
        <f t="shared" si="4"/>
        <v>0</v>
      </c>
    </row>
    <row r="47" spans="1:27" s="65" customFormat="1" ht="13.5" customHeight="1">
      <c r="A47" s="81">
        <v>28</v>
      </c>
      <c r="B47" s="83">
        <v>481</v>
      </c>
      <c r="C47" s="81" t="s">
        <v>93</v>
      </c>
      <c r="D47" s="105" t="s">
        <v>156</v>
      </c>
      <c r="E47" s="81">
        <v>30</v>
      </c>
      <c r="F47" s="87" t="s">
        <v>169</v>
      </c>
      <c r="G47" s="87">
        <v>21</v>
      </c>
      <c r="H47" s="87">
        <v>15</v>
      </c>
      <c r="I47" s="87">
        <v>257</v>
      </c>
      <c r="J47" s="87">
        <v>54</v>
      </c>
      <c r="K47" s="48">
        <f>IF(E47="","",ROUND(J47/I47*100,1))</f>
        <v>21</v>
      </c>
      <c r="L47" s="86">
        <v>20</v>
      </c>
      <c r="M47" s="87">
        <v>14</v>
      </c>
      <c r="N47" s="87">
        <v>237</v>
      </c>
      <c r="O47" s="87">
        <v>50</v>
      </c>
      <c r="P47" s="48">
        <f t="shared" si="1"/>
        <v>21.1</v>
      </c>
      <c r="Q47" s="81">
        <v>6</v>
      </c>
      <c r="R47" s="87">
        <v>0</v>
      </c>
      <c r="S47" s="87">
        <v>36</v>
      </c>
      <c r="T47" s="87">
        <v>0</v>
      </c>
      <c r="U47" s="48">
        <f t="shared" si="2"/>
        <v>0</v>
      </c>
      <c r="V47" s="81">
        <v>28</v>
      </c>
      <c r="W47" s="87">
        <v>2</v>
      </c>
      <c r="X47" s="62">
        <f t="shared" si="3"/>
        <v>7.1</v>
      </c>
      <c r="Y47" s="87">
        <v>28</v>
      </c>
      <c r="Z47" s="87">
        <v>2</v>
      </c>
      <c r="AA47" s="57">
        <f t="shared" si="4"/>
        <v>7.1</v>
      </c>
    </row>
    <row r="48" spans="1:27" s="65" customFormat="1" ht="13.5" customHeight="1">
      <c r="A48" s="81">
        <v>28</v>
      </c>
      <c r="B48" s="83">
        <v>501</v>
      </c>
      <c r="C48" s="81" t="s">
        <v>93</v>
      </c>
      <c r="D48" s="105" t="s">
        <v>157</v>
      </c>
      <c r="E48" s="81"/>
      <c r="F48" s="87"/>
      <c r="G48" s="87"/>
      <c r="H48" s="87"/>
      <c r="I48" s="87"/>
      <c r="J48" s="87"/>
      <c r="K48" s="48">
        <f>IF(E48="","",ROUND(J48/I48*100,1))</f>
      </c>
      <c r="L48" s="86">
        <v>18</v>
      </c>
      <c r="M48" s="86">
        <v>7</v>
      </c>
      <c r="N48" s="86">
        <v>254</v>
      </c>
      <c r="O48" s="86">
        <v>17</v>
      </c>
      <c r="P48" s="48">
        <f t="shared" si="1"/>
        <v>6.7</v>
      </c>
      <c r="Q48" s="81">
        <v>6</v>
      </c>
      <c r="R48" s="87">
        <v>1</v>
      </c>
      <c r="S48" s="87">
        <v>38</v>
      </c>
      <c r="T48" s="87">
        <v>3</v>
      </c>
      <c r="U48" s="48">
        <f t="shared" si="2"/>
        <v>7.9</v>
      </c>
      <c r="V48" s="86">
        <v>25</v>
      </c>
      <c r="W48" s="87">
        <v>0</v>
      </c>
      <c r="X48" s="165">
        <f t="shared" si="3"/>
        <v>0</v>
      </c>
      <c r="Y48" s="87">
        <v>25</v>
      </c>
      <c r="Z48" s="87">
        <v>0</v>
      </c>
      <c r="AA48" s="57">
        <f t="shared" si="4"/>
        <v>0</v>
      </c>
    </row>
    <row r="49" spans="1:27" s="65" customFormat="1" ht="13.5" customHeight="1">
      <c r="A49" s="81">
        <v>28</v>
      </c>
      <c r="B49" s="83">
        <v>585</v>
      </c>
      <c r="C49" s="81" t="s">
        <v>93</v>
      </c>
      <c r="D49" s="105" t="s">
        <v>163</v>
      </c>
      <c r="E49" s="81"/>
      <c r="F49" s="87"/>
      <c r="G49" s="87"/>
      <c r="H49" s="87"/>
      <c r="I49" s="87"/>
      <c r="J49" s="87"/>
      <c r="K49" s="48"/>
      <c r="L49" s="86">
        <v>8</v>
      </c>
      <c r="M49" s="86">
        <v>7</v>
      </c>
      <c r="N49" s="86">
        <v>152</v>
      </c>
      <c r="O49" s="86">
        <v>57</v>
      </c>
      <c r="P49" s="48">
        <f t="shared" si="1"/>
        <v>37.5</v>
      </c>
      <c r="Q49" s="81">
        <v>5</v>
      </c>
      <c r="R49" s="87">
        <v>3</v>
      </c>
      <c r="S49" s="87">
        <v>39</v>
      </c>
      <c r="T49" s="87">
        <v>4</v>
      </c>
      <c r="U49" s="48">
        <f t="shared" si="2"/>
        <v>10.3</v>
      </c>
      <c r="V49" s="86">
        <v>38</v>
      </c>
      <c r="W49" s="87">
        <v>5</v>
      </c>
      <c r="X49" s="165">
        <f t="shared" si="3"/>
        <v>13.2</v>
      </c>
      <c r="Y49" s="87">
        <v>30</v>
      </c>
      <c r="Z49" s="87">
        <v>2</v>
      </c>
      <c r="AA49" s="57">
        <f t="shared" si="4"/>
        <v>6.7</v>
      </c>
    </row>
    <row r="50" spans="1:27" s="65" customFormat="1" ht="13.5" customHeight="1">
      <c r="A50" s="81">
        <v>28</v>
      </c>
      <c r="B50" s="83">
        <v>586</v>
      </c>
      <c r="C50" s="81" t="s">
        <v>170</v>
      </c>
      <c r="D50" s="105" t="s">
        <v>281</v>
      </c>
      <c r="E50" s="81">
        <v>30</v>
      </c>
      <c r="F50" s="87" t="s">
        <v>282</v>
      </c>
      <c r="G50" s="87">
        <v>11</v>
      </c>
      <c r="H50" s="87">
        <v>10</v>
      </c>
      <c r="I50" s="87">
        <v>224</v>
      </c>
      <c r="J50" s="87">
        <v>55</v>
      </c>
      <c r="K50" s="48">
        <f>IF(E50="","",ROUND(J50/I50*100,1))</f>
        <v>24.6</v>
      </c>
      <c r="L50" s="86">
        <v>11</v>
      </c>
      <c r="M50" s="87">
        <v>10</v>
      </c>
      <c r="N50" s="87">
        <v>224</v>
      </c>
      <c r="O50" s="87">
        <v>55</v>
      </c>
      <c r="P50" s="48">
        <f t="shared" si="1"/>
        <v>24.6</v>
      </c>
      <c r="Q50" s="81">
        <v>5</v>
      </c>
      <c r="R50" s="87">
        <v>2</v>
      </c>
      <c r="S50" s="87">
        <v>36</v>
      </c>
      <c r="T50" s="87">
        <v>3</v>
      </c>
      <c r="U50" s="48">
        <f t="shared" si="2"/>
        <v>8.3</v>
      </c>
      <c r="V50" s="81">
        <v>58</v>
      </c>
      <c r="W50" s="87">
        <v>12</v>
      </c>
      <c r="X50" s="62">
        <f t="shared" si="3"/>
        <v>20.7</v>
      </c>
      <c r="Y50" s="87">
        <v>39</v>
      </c>
      <c r="Z50" s="87">
        <v>3</v>
      </c>
      <c r="AA50" s="57">
        <f t="shared" si="4"/>
        <v>7.7</v>
      </c>
    </row>
    <row r="51" spans="1:27" s="65" customFormat="1" ht="13.5" customHeight="1">
      <c r="A51" s="81"/>
      <c r="B51" s="83"/>
      <c r="C51" s="81"/>
      <c r="D51" s="82"/>
      <c r="E51" s="81"/>
      <c r="F51" s="87"/>
      <c r="G51" s="87"/>
      <c r="H51" s="87"/>
      <c r="I51" s="87"/>
      <c r="J51" s="87"/>
      <c r="K51" s="48" t="str">
        <f>IF(G51=""," ",ROUND(J51/I51*100,1))</f>
        <v> </v>
      </c>
      <c r="L51" s="86"/>
      <c r="M51" s="87"/>
      <c r="N51" s="87"/>
      <c r="O51" s="87"/>
      <c r="P51" s="48" t="str">
        <f>IF(L51=""," ",ROUND(O51/N51*100,1))</f>
        <v> </v>
      </c>
      <c r="Q51" s="86"/>
      <c r="R51" s="87"/>
      <c r="S51" s="87"/>
      <c r="T51" s="87"/>
      <c r="U51" s="48" t="str">
        <f>IF(Q51=""," ",ROUND(T51/S51*100,1))</f>
        <v> </v>
      </c>
      <c r="V51" s="81"/>
      <c r="W51" s="87"/>
      <c r="X51" s="62" t="str">
        <f>IF(V51=0," ",ROUND(W51/V51*100,1))</f>
        <v> </v>
      </c>
      <c r="Y51" s="87"/>
      <c r="Z51" s="87"/>
      <c r="AA51" s="57" t="str">
        <f>IF(Y51=0," ",ROUND(Z51/Y51*100,1))</f>
        <v> </v>
      </c>
    </row>
    <row r="52" spans="1:27" s="65" customFormat="1" ht="13.5" customHeight="1" thickBot="1">
      <c r="A52" s="94"/>
      <c r="B52" s="188"/>
      <c r="C52" s="94"/>
      <c r="D52" s="189"/>
      <c r="E52" s="94"/>
      <c r="F52" s="95"/>
      <c r="G52" s="95"/>
      <c r="H52" s="87"/>
      <c r="I52" s="95"/>
      <c r="J52" s="87"/>
      <c r="K52" s="48" t="str">
        <f>IF(G52=""," ",ROUND(J52/I52*100,1))</f>
        <v> </v>
      </c>
      <c r="L52" s="190"/>
      <c r="M52" s="87"/>
      <c r="N52" s="95"/>
      <c r="O52" s="87"/>
      <c r="P52" s="48" t="str">
        <f>IF(L52=""," ",ROUND(O52/N52*100,1))</f>
        <v> </v>
      </c>
      <c r="Q52" s="190"/>
      <c r="R52" s="87"/>
      <c r="S52" s="95"/>
      <c r="T52" s="87"/>
      <c r="U52" s="48" t="str">
        <f>IF(Q52=""," ",ROUND(T52/S52*100,1))</f>
        <v> </v>
      </c>
      <c r="V52" s="94"/>
      <c r="W52" s="87"/>
      <c r="X52" s="62" t="str">
        <f>IF(V52=0," ",ROUND(W52/V52*100,1))</f>
        <v> </v>
      </c>
      <c r="Y52" s="87"/>
      <c r="Z52" s="87"/>
      <c r="AA52" s="57" t="str">
        <f>IF(Y52=0," ",ROUND(Z52/Y52*100,1))</f>
        <v> </v>
      </c>
    </row>
    <row r="53" spans="1:27" s="65" customFormat="1" ht="13.5" customHeight="1" thickBot="1">
      <c r="A53" s="14"/>
      <c r="B53" s="23">
        <v>900</v>
      </c>
      <c r="C53" s="24"/>
      <c r="D53" s="25" t="s">
        <v>37</v>
      </c>
      <c r="E53" s="12"/>
      <c r="F53" s="13"/>
      <c r="G53" s="13"/>
      <c r="H53" s="13"/>
      <c r="I53" s="13"/>
      <c r="J53" s="13"/>
      <c r="K53" s="49"/>
      <c r="L53" s="26">
        <f>SUM(L10:L52)</f>
        <v>972</v>
      </c>
      <c r="M53" s="26">
        <f>SUM(M10:M52)</f>
        <v>761</v>
      </c>
      <c r="N53" s="26">
        <f>SUM(N10:N52)</f>
        <v>14667</v>
      </c>
      <c r="O53" s="26">
        <f>SUM(O10:O52)</f>
        <v>3209</v>
      </c>
      <c r="P53" s="52">
        <f>IF(L53=" "," ",ROUND(O53/N53*100,1))</f>
        <v>21.9</v>
      </c>
      <c r="Q53" s="26">
        <f>SUM(Q10:Q52)</f>
        <v>229</v>
      </c>
      <c r="R53" s="26">
        <f>SUM(R10:R52)</f>
        <v>101</v>
      </c>
      <c r="S53" s="26">
        <f>SUM(S10:S52)</f>
        <v>1840</v>
      </c>
      <c r="T53" s="26">
        <f>SUM(T10:T52)</f>
        <v>146</v>
      </c>
      <c r="U53" s="52">
        <f>IF(Q53=""," ",ROUND(T53/S53*100,1))</f>
        <v>7.9</v>
      </c>
      <c r="V53" s="12"/>
      <c r="W53" s="13"/>
      <c r="X53" s="63"/>
      <c r="Y53" s="13"/>
      <c r="Z53" s="13"/>
      <c r="AA53" s="58"/>
    </row>
    <row r="54" spans="1:27" s="65" customFormat="1" ht="13.5" customHeight="1">
      <c r="A54" s="27">
        <v>28</v>
      </c>
      <c r="B54" s="166"/>
      <c r="C54" s="167" t="s">
        <v>170</v>
      </c>
      <c r="D54" s="168" t="s">
        <v>176</v>
      </c>
      <c r="E54" s="169"/>
      <c r="F54" s="115"/>
      <c r="G54" s="37"/>
      <c r="H54" s="37"/>
      <c r="I54" s="37"/>
      <c r="J54" s="37"/>
      <c r="K54" s="170"/>
      <c r="L54" s="171"/>
      <c r="M54" s="171"/>
      <c r="N54" s="171"/>
      <c r="O54" s="45"/>
      <c r="P54" s="172"/>
      <c r="Q54" s="167">
        <v>1</v>
      </c>
      <c r="R54" s="173">
        <v>0</v>
      </c>
      <c r="S54" s="173">
        <v>3</v>
      </c>
      <c r="T54" s="173">
        <v>0</v>
      </c>
      <c r="U54" s="172">
        <f>ROUND(T54/S54*100,1)</f>
        <v>0</v>
      </c>
      <c r="V54" s="174"/>
      <c r="W54" s="115"/>
      <c r="X54" s="175"/>
      <c r="Y54" s="174"/>
      <c r="Z54" s="115"/>
      <c r="AA54" s="176"/>
    </row>
    <row r="55" spans="1:27" s="65" customFormat="1" ht="13.5" customHeight="1">
      <c r="A55" s="11">
        <v>28</v>
      </c>
      <c r="B55" s="8"/>
      <c r="C55" s="9" t="s">
        <v>170</v>
      </c>
      <c r="D55" s="177" t="s">
        <v>283</v>
      </c>
      <c r="E55" s="34"/>
      <c r="F55" s="35"/>
      <c r="G55" s="35"/>
      <c r="H55" s="35"/>
      <c r="I55" s="35"/>
      <c r="J55" s="35"/>
      <c r="K55" s="51"/>
      <c r="L55" s="10"/>
      <c r="M55" s="5"/>
      <c r="N55" s="5"/>
      <c r="O55" s="5"/>
      <c r="P55" s="80"/>
      <c r="Q55" s="29">
        <v>1</v>
      </c>
      <c r="R55" s="98">
        <v>0</v>
      </c>
      <c r="S55" s="98">
        <v>3</v>
      </c>
      <c r="T55" s="98">
        <v>0</v>
      </c>
      <c r="U55" s="114">
        <f>ROUND(T55/S55*100,1)</f>
        <v>0</v>
      </c>
      <c r="V55" s="34"/>
      <c r="W55" s="35"/>
      <c r="X55" s="178"/>
      <c r="Y55" s="101"/>
      <c r="Z55" s="35"/>
      <c r="AA55" s="60"/>
    </row>
    <row r="56" spans="1:27" s="65" customFormat="1" ht="13.5" customHeight="1">
      <c r="A56" s="11">
        <v>28</v>
      </c>
      <c r="B56" s="8"/>
      <c r="C56" s="9" t="s">
        <v>170</v>
      </c>
      <c r="D56" s="177" t="s">
        <v>284</v>
      </c>
      <c r="E56" s="32"/>
      <c r="F56" s="33"/>
      <c r="G56" s="33"/>
      <c r="H56" s="33"/>
      <c r="I56" s="33"/>
      <c r="J56" s="33"/>
      <c r="K56" s="50"/>
      <c r="L56" s="97">
        <v>1</v>
      </c>
      <c r="M56" s="98">
        <v>0</v>
      </c>
      <c r="N56" s="98">
        <v>39</v>
      </c>
      <c r="O56" s="98">
        <v>0</v>
      </c>
      <c r="P56" s="102">
        <f>IF(L56="-","",ROUND(O56/N56*100,1))</f>
        <v>0</v>
      </c>
      <c r="Q56" s="29"/>
      <c r="R56" s="98"/>
      <c r="S56" s="98"/>
      <c r="T56" s="98"/>
      <c r="U56" s="48"/>
      <c r="V56" s="34"/>
      <c r="W56" s="35"/>
      <c r="X56" s="178"/>
      <c r="Y56" s="101"/>
      <c r="Z56" s="35"/>
      <c r="AA56" s="60"/>
    </row>
    <row r="57" spans="1:27" s="65" customFormat="1" ht="13.5" customHeight="1">
      <c r="A57" s="11">
        <v>28</v>
      </c>
      <c r="B57" s="28"/>
      <c r="C57" s="29" t="s">
        <v>170</v>
      </c>
      <c r="D57" s="179" t="s">
        <v>172</v>
      </c>
      <c r="E57" s="32"/>
      <c r="F57" s="33"/>
      <c r="G57" s="33"/>
      <c r="H57" s="33"/>
      <c r="I57" s="33"/>
      <c r="J57" s="33"/>
      <c r="K57" s="50"/>
      <c r="L57" s="97">
        <v>1</v>
      </c>
      <c r="M57" s="98">
        <v>0</v>
      </c>
      <c r="N57" s="98">
        <v>28</v>
      </c>
      <c r="O57" s="98">
        <v>0</v>
      </c>
      <c r="P57" s="102">
        <f>IF(L57="-","",ROUND(O57/N57*100,1))</f>
        <v>0</v>
      </c>
      <c r="Q57" s="29"/>
      <c r="R57" s="98"/>
      <c r="S57" s="98"/>
      <c r="T57" s="98"/>
      <c r="U57" s="48"/>
      <c r="V57" s="100"/>
      <c r="W57" s="33"/>
      <c r="X57" s="180"/>
      <c r="Y57" s="100"/>
      <c r="Z57" s="33"/>
      <c r="AA57" s="59"/>
    </row>
    <row r="58" spans="1:27" s="65" customFormat="1" ht="13.5" customHeight="1">
      <c r="A58" s="11">
        <v>28</v>
      </c>
      <c r="B58" s="8"/>
      <c r="C58" s="29" t="s">
        <v>170</v>
      </c>
      <c r="D58" s="177" t="s">
        <v>171</v>
      </c>
      <c r="E58" s="34"/>
      <c r="F58" s="35"/>
      <c r="G58" s="35"/>
      <c r="H58" s="35"/>
      <c r="I58" s="35"/>
      <c r="J58" s="35"/>
      <c r="K58" s="51"/>
      <c r="L58" s="10">
        <v>6</v>
      </c>
      <c r="M58" s="5">
        <v>1</v>
      </c>
      <c r="N58" s="5">
        <v>110</v>
      </c>
      <c r="O58" s="5">
        <v>20</v>
      </c>
      <c r="P58" s="102">
        <f>IF(L58="-","",ROUND(O58/N58*100,1))</f>
        <v>18.2</v>
      </c>
      <c r="Q58" s="29"/>
      <c r="R58" s="98"/>
      <c r="S58" s="98"/>
      <c r="T58" s="98"/>
      <c r="U58" s="48"/>
      <c r="V58" s="101"/>
      <c r="W58" s="35"/>
      <c r="X58" s="178"/>
      <c r="Y58" s="101"/>
      <c r="Z58" s="35"/>
      <c r="AA58" s="60"/>
    </row>
    <row r="59" spans="1:27" s="65" customFormat="1" ht="13.5" customHeight="1">
      <c r="A59" s="11">
        <v>28</v>
      </c>
      <c r="B59" s="8"/>
      <c r="C59" s="29" t="s">
        <v>170</v>
      </c>
      <c r="D59" s="177" t="s">
        <v>175</v>
      </c>
      <c r="E59" s="34"/>
      <c r="F59" s="35"/>
      <c r="G59" s="35"/>
      <c r="H59" s="35"/>
      <c r="I59" s="35"/>
      <c r="J59" s="35"/>
      <c r="K59" s="51"/>
      <c r="L59" s="10">
        <v>1</v>
      </c>
      <c r="M59" s="5">
        <v>0</v>
      </c>
      <c r="N59" s="5">
        <v>5</v>
      </c>
      <c r="O59" s="5">
        <v>0</v>
      </c>
      <c r="P59" s="99">
        <f>IF(L59="-","",ROUND(O59/N59*100,1))</f>
        <v>0</v>
      </c>
      <c r="Q59" s="29">
        <v>1</v>
      </c>
      <c r="R59" s="98">
        <v>0</v>
      </c>
      <c r="S59" s="98">
        <v>3</v>
      </c>
      <c r="T59" s="98">
        <v>0</v>
      </c>
      <c r="U59" s="48">
        <f>ROUND(T59/S59*100,1)</f>
        <v>0</v>
      </c>
      <c r="V59" s="101"/>
      <c r="W59" s="35"/>
      <c r="X59" s="178"/>
      <c r="Y59" s="101"/>
      <c r="Z59" s="35"/>
      <c r="AA59" s="60"/>
    </row>
    <row r="60" spans="1:27" s="65" customFormat="1" ht="13.5" customHeight="1">
      <c r="A60" s="11">
        <v>28</v>
      </c>
      <c r="B60" s="28"/>
      <c r="C60" s="29" t="s">
        <v>170</v>
      </c>
      <c r="D60" s="179" t="s">
        <v>285</v>
      </c>
      <c r="E60" s="32"/>
      <c r="F60" s="33"/>
      <c r="G60" s="33"/>
      <c r="H60" s="33"/>
      <c r="I60" s="33"/>
      <c r="J60" s="33"/>
      <c r="K60" s="50"/>
      <c r="L60" s="97"/>
      <c r="M60" s="98"/>
      <c r="N60" s="98"/>
      <c r="O60" s="98"/>
      <c r="P60" s="99"/>
      <c r="Q60" s="29">
        <v>1</v>
      </c>
      <c r="R60" s="98">
        <v>1</v>
      </c>
      <c r="S60" s="98">
        <v>3</v>
      </c>
      <c r="T60" s="98">
        <v>1</v>
      </c>
      <c r="U60" s="48">
        <f>ROUND(T60/S60*100,1)</f>
        <v>33.3</v>
      </c>
      <c r="V60" s="100"/>
      <c r="W60" s="33"/>
      <c r="X60" s="180"/>
      <c r="Y60" s="100"/>
      <c r="Z60" s="33"/>
      <c r="AA60" s="59"/>
    </row>
    <row r="61" spans="1:27" s="65" customFormat="1" ht="13.5" customHeight="1">
      <c r="A61" s="11">
        <v>28</v>
      </c>
      <c r="B61" s="8"/>
      <c r="C61" s="29" t="s">
        <v>170</v>
      </c>
      <c r="D61" s="177" t="s">
        <v>286</v>
      </c>
      <c r="E61" s="34"/>
      <c r="F61" s="35"/>
      <c r="G61" s="35"/>
      <c r="H61" s="35"/>
      <c r="I61" s="35"/>
      <c r="J61" s="35"/>
      <c r="K61" s="51"/>
      <c r="L61" s="10">
        <v>1</v>
      </c>
      <c r="M61" s="5">
        <v>0</v>
      </c>
      <c r="N61" s="5">
        <v>39</v>
      </c>
      <c r="O61" s="5">
        <v>0</v>
      </c>
      <c r="P61" s="99">
        <f>IF(L61="-","",ROUND(O61/N61*100,1))</f>
        <v>0</v>
      </c>
      <c r="Q61" s="29"/>
      <c r="R61" s="98"/>
      <c r="S61" s="98"/>
      <c r="T61" s="98"/>
      <c r="U61" s="57"/>
      <c r="V61" s="101"/>
      <c r="W61" s="35"/>
      <c r="X61" s="178"/>
      <c r="Y61" s="101"/>
      <c r="Z61" s="35"/>
      <c r="AA61" s="60"/>
    </row>
    <row r="62" spans="1:27" s="65" customFormat="1" ht="13.5" customHeight="1">
      <c r="A62" s="11">
        <v>28</v>
      </c>
      <c r="B62" s="8"/>
      <c r="C62" s="29" t="s">
        <v>170</v>
      </c>
      <c r="D62" s="177" t="s">
        <v>173</v>
      </c>
      <c r="E62" s="34"/>
      <c r="F62" s="35"/>
      <c r="G62" s="35"/>
      <c r="H62" s="35"/>
      <c r="I62" s="35"/>
      <c r="J62" s="35"/>
      <c r="K62" s="51"/>
      <c r="L62" s="10"/>
      <c r="M62" s="5"/>
      <c r="N62" s="5"/>
      <c r="O62" s="5"/>
      <c r="P62" s="99"/>
      <c r="Q62" s="29">
        <v>1</v>
      </c>
      <c r="R62" s="98">
        <v>0</v>
      </c>
      <c r="S62" s="98">
        <v>3</v>
      </c>
      <c r="T62" s="98">
        <v>0</v>
      </c>
      <c r="U62" s="48">
        <f>ROUND(T62/S62*100,1)</f>
        <v>0</v>
      </c>
      <c r="V62" s="101"/>
      <c r="W62" s="35"/>
      <c r="X62" s="178"/>
      <c r="Y62" s="101"/>
      <c r="Z62" s="35"/>
      <c r="AA62" s="60"/>
    </row>
    <row r="63" spans="1:27" s="65" customFormat="1" ht="13.5" customHeight="1">
      <c r="A63" s="11">
        <v>28</v>
      </c>
      <c r="B63" s="8"/>
      <c r="C63" s="9" t="s">
        <v>170</v>
      </c>
      <c r="D63" s="177" t="s">
        <v>174</v>
      </c>
      <c r="E63" s="34"/>
      <c r="F63" s="35"/>
      <c r="G63" s="35"/>
      <c r="H63" s="35"/>
      <c r="I63" s="35"/>
      <c r="J63" s="35"/>
      <c r="K63" s="51"/>
      <c r="L63" s="10">
        <v>1</v>
      </c>
      <c r="M63" s="5">
        <v>1</v>
      </c>
      <c r="N63" s="5">
        <v>20</v>
      </c>
      <c r="O63" s="5">
        <v>4</v>
      </c>
      <c r="P63" s="181">
        <f>IF(L63="-","",ROUND(O63/N63*100,1))</f>
        <v>20</v>
      </c>
      <c r="Q63" s="29"/>
      <c r="R63" s="98"/>
      <c r="S63" s="98"/>
      <c r="T63" s="98"/>
      <c r="U63" s="51"/>
      <c r="V63" s="101"/>
      <c r="W63" s="35"/>
      <c r="X63" s="178"/>
      <c r="Y63" s="101"/>
      <c r="Z63" s="35"/>
      <c r="AA63" s="60"/>
    </row>
    <row r="64" spans="1:27" s="65" customFormat="1" ht="13.5" customHeight="1" thickBot="1">
      <c r="A64" s="182"/>
      <c r="B64" s="30"/>
      <c r="C64" s="183"/>
      <c r="D64" s="31"/>
      <c r="E64" s="36"/>
      <c r="F64" s="37"/>
      <c r="G64" s="37"/>
      <c r="H64" s="37"/>
      <c r="I64" s="37"/>
      <c r="J64" s="37"/>
      <c r="K64" s="170"/>
      <c r="L64" s="143"/>
      <c r="M64" s="5"/>
      <c r="N64" s="147"/>
      <c r="O64" s="5"/>
      <c r="P64" s="80" t="str">
        <f>IF(L64=""," ",ROUND(O64/N64*100,1))</f>
        <v> </v>
      </c>
      <c r="Q64" s="143"/>
      <c r="R64" s="5"/>
      <c r="S64" s="147"/>
      <c r="T64" s="5"/>
      <c r="U64" s="80" t="str">
        <f>IF(Q64=""," ",ROUND(T64/S64*100,1))</f>
        <v> </v>
      </c>
      <c r="V64" s="36"/>
      <c r="W64" s="37"/>
      <c r="X64" s="184"/>
      <c r="Y64" s="104"/>
      <c r="Z64" s="37"/>
      <c r="AA64" s="61"/>
    </row>
    <row r="65" spans="1:27" s="65" customFormat="1" ht="13.5" customHeight="1" thickBot="1">
      <c r="A65" s="14"/>
      <c r="B65" s="23">
        <v>999</v>
      </c>
      <c r="C65" s="24"/>
      <c r="D65" s="25" t="s">
        <v>36</v>
      </c>
      <c r="E65" s="12"/>
      <c r="F65" s="13"/>
      <c r="G65" s="13"/>
      <c r="H65" s="13"/>
      <c r="I65" s="13"/>
      <c r="J65" s="13"/>
      <c r="K65" s="49"/>
      <c r="L65" s="26">
        <f>SUM(L54:L64)</f>
        <v>11</v>
      </c>
      <c r="M65" s="26">
        <f>SUM(M54:M64)</f>
        <v>2</v>
      </c>
      <c r="N65" s="26">
        <f>SUM(N54:N64)</f>
        <v>241</v>
      </c>
      <c r="O65" s="26">
        <f>SUM(O54:O64)</f>
        <v>24</v>
      </c>
      <c r="P65" s="52">
        <f>IF(L65=0,"",ROUND(O65/N65*100,1))</f>
        <v>10</v>
      </c>
      <c r="Q65" s="26">
        <f>SUM(Q54:Q64)</f>
        <v>5</v>
      </c>
      <c r="R65" s="26">
        <f>SUM(R54:R64)</f>
        <v>1</v>
      </c>
      <c r="S65" s="26">
        <f>SUM(S54:S64)</f>
        <v>15</v>
      </c>
      <c r="T65" s="26">
        <f>SUM(T54:T64)</f>
        <v>1</v>
      </c>
      <c r="U65" s="52">
        <f>IF(Q65=0," ",ROUND(T65/S65*100,1))</f>
        <v>6.7</v>
      </c>
      <c r="V65" s="12"/>
      <c r="W65" s="13"/>
      <c r="X65" s="185"/>
      <c r="Y65" s="96"/>
      <c r="Z65" s="13"/>
      <c r="AA65" s="58"/>
    </row>
    <row r="66" spans="1:27" s="65" customFormat="1" ht="13.5" customHeight="1" thickBot="1">
      <c r="A66" s="14"/>
      <c r="B66" s="22">
        <v>1000</v>
      </c>
      <c r="C66" s="235" t="s">
        <v>23</v>
      </c>
      <c r="D66" s="236"/>
      <c r="E66" s="12"/>
      <c r="F66" s="13"/>
      <c r="G66" s="53">
        <f>SUM(G10:G52)</f>
        <v>1169</v>
      </c>
      <c r="H66" s="53">
        <f>SUM(H10:H52)</f>
        <v>914</v>
      </c>
      <c r="I66" s="53">
        <f>SUM(I10:I52)</f>
        <v>16925</v>
      </c>
      <c r="J66" s="53">
        <f>SUM(J10:J52)</f>
        <v>4259</v>
      </c>
      <c r="K66" s="52">
        <f>IF(G66=" "," ",ROUND(J66/I66*100,1))</f>
        <v>25.2</v>
      </c>
      <c r="L66" s="54">
        <f>L53+L65</f>
        <v>983</v>
      </c>
      <c r="M66" s="53">
        <f>M53+M65</f>
        <v>763</v>
      </c>
      <c r="N66" s="53">
        <f>N53+N65</f>
        <v>14908</v>
      </c>
      <c r="O66" s="53">
        <f>O53+O65</f>
        <v>3233</v>
      </c>
      <c r="P66" s="52">
        <f>IF(L66=""," ",ROUND(O66/N66*100,1))</f>
        <v>21.7</v>
      </c>
      <c r="Q66" s="54">
        <f>Q53+Q65</f>
        <v>234</v>
      </c>
      <c r="R66" s="53">
        <f>R53+R65</f>
        <v>102</v>
      </c>
      <c r="S66" s="53">
        <f>S53+S65</f>
        <v>1855</v>
      </c>
      <c r="T66" s="53">
        <f>T53+T65</f>
        <v>147</v>
      </c>
      <c r="U66" s="52">
        <f>IF(Q66=""," ",ROUND(T66/S66*100,1))</f>
        <v>7.9</v>
      </c>
      <c r="V66" s="55">
        <f>SUM(V10:V52)</f>
        <v>6101</v>
      </c>
      <c r="W66" s="53">
        <f>SUM(W10:W52)</f>
        <v>546</v>
      </c>
      <c r="X66" s="186">
        <f>IF(V66=0," ",ROUND(W66/V66*100,1))</f>
        <v>8.9</v>
      </c>
      <c r="Y66" s="54">
        <f>SUM(Y10:Y52)</f>
        <v>4238</v>
      </c>
      <c r="Z66" s="53">
        <f>SUM(Z10:Z52)</f>
        <v>225</v>
      </c>
      <c r="AA66" s="56">
        <f>IF(Y66=0," ",ROUND(Z66/Y66*100,1))</f>
        <v>5.3</v>
      </c>
    </row>
    <row r="67" spans="1:27" s="65" customFormat="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65" customFormat="1" ht="13.5" customHeight="1">
      <c r="A68" s="42" t="s">
        <v>77</v>
      </c>
      <c r="B68" s="43"/>
      <c r="C68" s="44"/>
      <c r="D68" s="187"/>
      <c r="E68" s="45"/>
      <c r="F68" s="45"/>
      <c r="G68" s="45"/>
      <c r="H68" s="45"/>
      <c r="I68" s="45"/>
      <c r="J68" s="45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8" ht="13.5">
      <c r="A69" s="40" t="s">
        <v>87</v>
      </c>
      <c r="E69" s="47"/>
      <c r="F69" s="47" t="s">
        <v>86</v>
      </c>
      <c r="H69" s="47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66:D66"/>
    <mergeCell ref="C4:E4"/>
    <mergeCell ref="G4:I4"/>
    <mergeCell ref="B3:N3"/>
    <mergeCell ref="E7:K7"/>
    <mergeCell ref="L7:P7"/>
    <mergeCell ref="P8:P9"/>
    <mergeCell ref="E8:E9"/>
    <mergeCell ref="G8:G9"/>
    <mergeCell ref="F8:F9"/>
  </mergeCells>
  <conditionalFormatting sqref="T64 R64 O64 M64 H51:H52 O51:O52 M51:M52 T51:T52 R51:R52 W51:W52 Z51:Z52 J51:J52">
    <cfRule type="cellIs" priority="1" dxfId="0" operator="lessThanOrEqual" stopIfTrue="1">
      <formula>G51</formula>
    </cfRule>
    <cfRule type="cellIs" priority="2" dxfId="1" operator="greaterThan" stopIfTrue="1">
      <formula>G51</formula>
    </cfRule>
  </conditionalFormatting>
  <conditionalFormatting sqref="Y51:Y52">
    <cfRule type="cellIs" priority="3" dxfId="0" operator="lessThanOrEqual" stopIfTrue="1">
      <formula>V51</formula>
    </cfRule>
    <cfRule type="cellIs" priority="4" dxfId="1" operator="greaterThan" stopIfTrue="1">
      <formula>V51</formula>
    </cfRule>
  </conditionalFormatting>
  <hyperlinks>
    <hyperlink ref="F69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2006-11-16T04:56:32Z</cp:lastPrinted>
  <dcterms:created xsi:type="dcterms:W3CDTF">2002-01-07T10:53:07Z</dcterms:created>
  <dcterms:modified xsi:type="dcterms:W3CDTF">2006-12-05T08:31:17Z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